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3"/>
  </bookViews>
  <sheets>
    <sheet name="BV - úprava globálne" sheetId="1" r:id="rId1"/>
    <sheet name="BV - obce" sheetId="2" r:id="rId2"/>
    <sheet name="BV - MsP" sheetId="3" r:id="rId3"/>
    <sheet name="BV - výstavba" sheetId="4" r:id="rId4"/>
    <sheet name="BV -MsN,kultúra,šport" sheetId="5" r:id="rId5"/>
    <sheet name="BV - sociálne, DOS, ZOS" sheetId="6" r:id="rId6"/>
  </sheets>
  <definedNames/>
  <calcPr fullCalcOnLoad="1"/>
</workbook>
</file>

<file path=xl/sharedStrings.xml><?xml version="1.0" encoding="utf-8"?>
<sst xmlns="http://schemas.openxmlformats.org/spreadsheetml/2006/main" count="381" uniqueCount="240">
  <si>
    <t>k.z.</t>
  </si>
  <si>
    <t>funkčná</t>
  </si>
  <si>
    <t>ekonomická</t>
  </si>
  <si>
    <t>Schválený</t>
  </si>
  <si>
    <t>Upravený</t>
  </si>
  <si>
    <t>klasifikácia</t>
  </si>
  <si>
    <t>Názov</t>
  </si>
  <si>
    <t>rozpočet</t>
  </si>
  <si>
    <t>04.5.1</t>
  </si>
  <si>
    <t>Cestná doprava</t>
  </si>
  <si>
    <t>06.2.0</t>
  </si>
  <si>
    <t>Návrh</t>
  </si>
  <si>
    <t>na úpravu</t>
  </si>
  <si>
    <t>Bežné  výdavky spolu:</t>
  </si>
  <si>
    <t>Materiál</t>
  </si>
  <si>
    <t>Bežné transfery</t>
  </si>
  <si>
    <t>Právnickej osobe - SAD</t>
  </si>
  <si>
    <t>05.2.0</t>
  </si>
  <si>
    <t>Nakladanie s odpadovými vodami</t>
  </si>
  <si>
    <t>Služby</t>
  </si>
  <si>
    <t>06.3.0</t>
  </si>
  <si>
    <t>Zásobovanie vodou</t>
  </si>
  <si>
    <t>Výdavky obce</t>
  </si>
  <si>
    <t>01.1.1.6</t>
  </si>
  <si>
    <t>Obce</t>
  </si>
  <si>
    <t>Mzdy</t>
  </si>
  <si>
    <t>Poistné a príspevok do poisťovní</t>
  </si>
  <si>
    <t>Tovary a služby</t>
  </si>
  <si>
    <t>Cestovné náhrady - tuzemské, zahraničné</t>
  </si>
  <si>
    <t>Energie, voda, poštové a telekomunikačné služby</t>
  </si>
  <si>
    <t>Dopravné</t>
  </si>
  <si>
    <t>Údržba a opravy</t>
  </si>
  <si>
    <t>Prenájom</t>
  </si>
  <si>
    <t>Občianskym združeniam, členské príspevky, ND</t>
  </si>
  <si>
    <t>01.1.2</t>
  </si>
  <si>
    <t>Finančná a rozpočtová oblasť</t>
  </si>
  <si>
    <t>Mzdy - Hlavný kontrolór obce (HK)</t>
  </si>
  <si>
    <t>Poistné a príspevok do poisťovní -HK</t>
  </si>
  <si>
    <t>Cestovné náhrady - tuzemské (HK)</t>
  </si>
  <si>
    <t>Služby (strava, prídel do SF - HK)</t>
  </si>
  <si>
    <t>Služby - špeciálne (audítorské, poplatky bankám, dane)</t>
  </si>
  <si>
    <t>Čerpanie</t>
  </si>
  <si>
    <t>k 31.5.2012</t>
  </si>
  <si>
    <t>01.1.3</t>
  </si>
  <si>
    <t>Matričná činnosť</t>
  </si>
  <si>
    <t>Tovary a služby - zo ŠR</t>
  </si>
  <si>
    <t>Mzdy - zo ŠR</t>
  </si>
  <si>
    <t>Poistné a príspevok do poisťovní - zo ŠR</t>
  </si>
  <si>
    <t>Mzdy - od obce</t>
  </si>
  <si>
    <t>Príspevok do DDP - od obce</t>
  </si>
  <si>
    <t>Služby (strava, prídel do SF) - od obce</t>
  </si>
  <si>
    <t>01.6.0</t>
  </si>
  <si>
    <t>Voľby do NR SR</t>
  </si>
  <si>
    <t>Cestovné náhrady - tuzemské</t>
  </si>
  <si>
    <t>Materiál, reprezentačné</t>
  </si>
  <si>
    <t>Služby (všeobecné, strava, dohody, náhrada mzdy)</t>
  </si>
  <si>
    <t>01.7.0</t>
  </si>
  <si>
    <t>Splácanie úrokov bankám</t>
  </si>
  <si>
    <t>Transakcie verejného dlhu</t>
  </si>
  <si>
    <t>Výdavky MsP</t>
  </si>
  <si>
    <t>03.1.0</t>
  </si>
  <si>
    <t xml:space="preserve">Policajné služby </t>
  </si>
  <si>
    <t>Členské príspevky</t>
  </si>
  <si>
    <t>04.4.3</t>
  </si>
  <si>
    <t>04.1.2</t>
  </si>
  <si>
    <t>Aktivační, Komunitní, Znevýhodnení, Chránená</t>
  </si>
  <si>
    <t>Služby (stravovanie)</t>
  </si>
  <si>
    <t>Materiál (kofinancovanie VT-komunitní)</t>
  </si>
  <si>
    <t>Služby (náhrady, prídel do SF)</t>
  </si>
  <si>
    <t>Zálohy na projekty Európskej únie</t>
  </si>
  <si>
    <t>Výstavba - SOÚ zo ŠR</t>
  </si>
  <si>
    <t>Poistné a príspevok do poisťovní -zo ŠR</t>
  </si>
  <si>
    <t>Služby (dopravné značenie)</t>
  </si>
  <si>
    <t>05.1.0</t>
  </si>
  <si>
    <t>Nakladanie s odpadmi</t>
  </si>
  <si>
    <t>Príspevkovej organizácii - ZSm</t>
  </si>
  <si>
    <t>Príspevkovej organizácii - TSm</t>
  </si>
  <si>
    <t>05.4.0</t>
  </si>
  <si>
    <t>06.1.0</t>
  </si>
  <si>
    <t>Rozvoj obcí - ŠFRB zo ŠR</t>
  </si>
  <si>
    <t>Mzdy - z obce</t>
  </si>
  <si>
    <t>Poistné a príspevok do poisťovní -z obce</t>
  </si>
  <si>
    <t xml:space="preserve">Rozvoj obcí </t>
  </si>
  <si>
    <t>Výdavky - MsN, kultúra, šport</t>
  </si>
  <si>
    <t>Výdavky - výstavba,SOÚ, ŠFRB</t>
  </si>
  <si>
    <t>07.3.1</t>
  </si>
  <si>
    <t>Všeobecná nemocničná starostlivosť</t>
  </si>
  <si>
    <t>Príspevkovej organizácii - MsN</t>
  </si>
  <si>
    <t>08.1.0</t>
  </si>
  <si>
    <t>Športové a rekreačné služby</t>
  </si>
  <si>
    <t>Príspevkovej organizácii - MSKaŠ</t>
  </si>
  <si>
    <t>Občianskemu združeniu, nadácii - dotácie</t>
  </si>
  <si>
    <t>08.2.0.3</t>
  </si>
  <si>
    <t>Kultúrne zariadenia ....</t>
  </si>
  <si>
    <t>08.3.0</t>
  </si>
  <si>
    <t>04.7.3</t>
  </si>
  <si>
    <t>Propagácia cestovného ruchu</t>
  </si>
  <si>
    <t>Služby (propagácia, reklama, inzercia)</t>
  </si>
  <si>
    <t>Vysielacie a vydavateľské služby</t>
  </si>
  <si>
    <t xml:space="preserve">Mzdy </t>
  </si>
  <si>
    <t xml:space="preserve">Poistné a príspevok do poisťovní </t>
  </si>
  <si>
    <t xml:space="preserve">Tovary a služby </t>
  </si>
  <si>
    <t>Služby (tlač TN, odmeny - dohody</t>
  </si>
  <si>
    <t>Výdavky - sociálne, DOS, ZOS</t>
  </si>
  <si>
    <t>10.2.0</t>
  </si>
  <si>
    <t>Staroba</t>
  </si>
  <si>
    <t>Dopravné (zájazdy dôchodcov)</t>
  </si>
  <si>
    <t>Služby (pohrebné trovy)</t>
  </si>
  <si>
    <t>10.2.0.1</t>
  </si>
  <si>
    <t>Sociálne služby - ZOS</t>
  </si>
  <si>
    <t>Stravovanie - pacienti v ZOS</t>
  </si>
  <si>
    <t>10.2.0.2</t>
  </si>
  <si>
    <t>Ostatné sociálne služby - Opatrovateľská služba</t>
  </si>
  <si>
    <t>Služby (všeobecné, strava, prídel do SF)</t>
  </si>
  <si>
    <t>Nemocenské dávky</t>
  </si>
  <si>
    <t>Materiál - sponzorské</t>
  </si>
  <si>
    <t>Dopravné - sponzorské</t>
  </si>
  <si>
    <t>10.4.0.5</t>
  </si>
  <si>
    <t>Rodina a deti</t>
  </si>
  <si>
    <t>Jednotlivcovi - rodinné prídavky</t>
  </si>
  <si>
    <t>10.7.0</t>
  </si>
  <si>
    <t>Dávka sociálnej pomoci - zo ŠR</t>
  </si>
  <si>
    <t>Na dávku v hmotnej núdzi - zo ŠR</t>
  </si>
  <si>
    <t>10.7.0.1</t>
  </si>
  <si>
    <t xml:space="preserve">Dávka sociálnej pomoci </t>
  </si>
  <si>
    <t>Na dávku v hmotnej núdzi - z obce</t>
  </si>
  <si>
    <t>131B</t>
  </si>
  <si>
    <t>Materiál (VT-komunitní zo ŠR z predch. roka)</t>
  </si>
  <si>
    <t>Ochrana prírody a krajiny</t>
  </si>
  <si>
    <t>◄  Nákup služobných zbraní</t>
  </si>
  <si>
    <t>Bežné príjmy spolu:</t>
  </si>
  <si>
    <t>100</t>
  </si>
  <si>
    <t>Daňové príjmy</t>
  </si>
  <si>
    <t>200</t>
  </si>
  <si>
    <t>Nedaňové príjmy</t>
  </si>
  <si>
    <t>300</t>
  </si>
  <si>
    <t>Grant z Recyklačného fondu</t>
  </si>
  <si>
    <t xml:space="preserve">Granty a transfery, z toho: </t>
  </si>
  <si>
    <t>Daň z nehnuteľnosti</t>
  </si>
  <si>
    <t>Príjmy z prenajatých budov, priestorov</t>
  </si>
  <si>
    <t xml:space="preserve">Výstavba </t>
  </si>
  <si>
    <t>Oprava strechy - Dom smútku Prílepy</t>
  </si>
  <si>
    <t>Chodník k materskej škole v Prílepoch</t>
  </si>
  <si>
    <t>Komentár:</t>
  </si>
  <si>
    <t>zmena v rozpočte presunom medzi položkami medzi kapitolou Výstavba a Obce:</t>
  </si>
  <si>
    <t>Údržba vodovodov</t>
  </si>
  <si>
    <t>41</t>
  </si>
  <si>
    <t>Špeciálne služby</t>
  </si>
  <si>
    <t>Údržba kanalizácie</t>
  </si>
  <si>
    <t>Všeobecné služby</t>
  </si>
  <si>
    <t xml:space="preserve">Výdavky vo výške 9.500 EUR v položke Údržba budov vo vlastníctve mesta je z dôvodu návrhu na použitie prostriedkov z </t>
  </si>
  <si>
    <t xml:space="preserve">Fondu rozvoja bývania na úhradu tvorby fondu prevádzky, údržby a opráv za neodpredané byty na Kalinčiakovej ulici </t>
  </si>
  <si>
    <t>Nákup služobných zbraní  13 ks - presun z kapitálových výdavkov (nesprávne zaradené v rozpočte)</t>
  </si>
  <si>
    <t>Mestská polícia</t>
  </si>
  <si>
    <t>Výstavba</t>
  </si>
  <si>
    <t>MsN, kultúra, šport</t>
  </si>
  <si>
    <t>Zájazdy dôchodcov - zníženie rozpočtu o 200,00 Eur</t>
  </si>
  <si>
    <t>Domáce tiesňové volania - zníženie o 600,00 Eur</t>
  </si>
  <si>
    <t>Sociálna pôžička - zníženie o 200 Eur</t>
  </si>
  <si>
    <t xml:space="preserve">Sanácia rodinného prostredia - nebude potrebné čerpať v prípade, že Mesto nebude musieť zabezpečovať vykonávanie </t>
  </si>
  <si>
    <t>opatrení v zmysle zákona č. 305/2005 Z.z. o sociálnoprávnej kuratele - zníženie o 1.000,00 Eur</t>
  </si>
  <si>
    <t>Finančné príspevky poskytované verejných a neverejným poskytovateľom sociálnych služieb - zníženie o 5.000,00 Eur.</t>
  </si>
  <si>
    <t>zrušená.</t>
  </si>
  <si>
    <t>Sociálna oblasť, ZOS, DOS</t>
  </si>
  <si>
    <t>znalecké posudky</t>
  </si>
  <si>
    <t>nákup výpočtovej techniky</t>
  </si>
  <si>
    <t>nákup telekomunikačnej techniky</t>
  </si>
  <si>
    <t>Servis výpočtovej techniky</t>
  </si>
  <si>
    <t>odmeny poslancov a komisií MsZ</t>
  </si>
  <si>
    <t>Výdavky celkom znížené o</t>
  </si>
  <si>
    <t>iný materiál</t>
  </si>
  <si>
    <t>Príjmy za školné</t>
  </si>
  <si>
    <t>Školstvo</t>
  </si>
  <si>
    <t>Rozdiel</t>
  </si>
  <si>
    <t>domáce tiesňové volania seniorov</t>
  </si>
  <si>
    <t>Zálohy na projekty EÚ (komunitní pracovníci)</t>
  </si>
  <si>
    <t>Zálohy na projekty EÚ (aktivačná činnosť)</t>
  </si>
  <si>
    <t>Zálohy na projekty EÚ (znevýhodnení)</t>
  </si>
  <si>
    <t>Zálohy na projekty EÚ (chránená dielňa)</t>
  </si>
  <si>
    <t>odmena pre zástupcu primátora</t>
  </si>
  <si>
    <t>odmeny sobášiacim a ZPOZ</t>
  </si>
  <si>
    <t>poštovné</t>
  </si>
  <si>
    <t>materiál pre školy - školské akcie (najúspeš.žiaci)</t>
  </si>
  <si>
    <t>Denné centrum (kancelársky materiál, časopisy)</t>
  </si>
  <si>
    <t xml:space="preserve">softvér, licencie </t>
  </si>
  <si>
    <t>naturálne mzdy - čerpané prostredníctvom MSKaŠ</t>
  </si>
  <si>
    <t>Ostatným subjektom VS - pre SOU (štvrťročne)</t>
  </si>
  <si>
    <t>Občianskym združeniam</t>
  </si>
  <si>
    <t>Jednotlivcovi (nar. dieťaťa, darcovia krvi - MSKaŠ)</t>
  </si>
  <si>
    <t>materiál pre kultúrne akcie - prostr. MSKaŠ (jub.nar.)</t>
  </si>
  <si>
    <t>5% úspora v poskytovaní príspevku pre mestské organizácie:</t>
  </si>
  <si>
    <t>a) Mestská nemocnica - zníženie príspevku o 13.700 € na rok 2012</t>
  </si>
  <si>
    <t>Uvedené výdavky týkajúce sa obradov čerpá MSKaŠ prostredníctvom rozpočtu mesta nad rámec svojho príspevku.</t>
  </si>
  <si>
    <t>(jubilanti, novonarodené deti, darcovia krvi)</t>
  </si>
  <si>
    <t>Príspevkovej organizácii - MSKaŠ (zimný štadión)</t>
  </si>
  <si>
    <t>Služby (konkurzy a súťaže) - čerpané prostred. MSKaŠ</t>
  </si>
  <si>
    <t>b) MSKaŠ - zníženie príspevku na šport o 5.350 € na kultúrnu činnosť o 3.410 € s tým, že za činnosť kultúra budú</t>
  </si>
  <si>
    <t>Dotácie schválené z rozpočtu mesta pre spoločenské a kultúrne organizácie boli vo výške 6.650 €, na schválenie do MZ</t>
  </si>
  <si>
    <t xml:space="preserve">je predložený návrh vo výške 850 € spolu v celkovej výške schválené čerpanie tejto výdavkovej položky bude 7.500 €, </t>
  </si>
  <si>
    <t>pričom rozpočet bol schválený vo výške 5000 €.</t>
  </si>
  <si>
    <t>Úpravu rozpočtu navrhujeme presunom medzi kapitolami obce a šport</t>
  </si>
  <si>
    <t>Spolu:</t>
  </si>
  <si>
    <t>Občianskym združeniam (na šport)</t>
  </si>
  <si>
    <t>Občianskym združeniam (na kultúru)</t>
  </si>
  <si>
    <t>Jednotlivcovi - jubilanti (čerpané prostr. MSKaŠ)</t>
  </si>
  <si>
    <t>výpočet 5% úspory na kultúru:  6.565 €. Túto sumu navrhujeme zvýšiť o 5.955 € na zabezpečenie:</t>
  </si>
  <si>
    <t xml:space="preserve">a) finančný príspevok pre jubilantov 2800 € </t>
  </si>
  <si>
    <t>b) finančný príspevok pre novonarodené deti 1800 €</t>
  </si>
  <si>
    <t>c) finančný príspevok pre darcov krvi 1500 €</t>
  </si>
  <si>
    <t>V položke 642 Občianskemu združeniu, nadácii (dotácie pre FO a PO) - návrh na zníženie rozpočtu vo výške 5.150 €</t>
  </si>
  <si>
    <t>a presun na občianske združenia do kapitoly obce vo výške 2.500 €, spolu zníženie položky vo výške 7.650 €.</t>
  </si>
  <si>
    <t>Prehľad pridelených dotácií:</t>
  </si>
  <si>
    <t>rok 2012</t>
  </si>
  <si>
    <t>rok 2011</t>
  </si>
  <si>
    <t>Požitavská futbalová akadémia</t>
  </si>
  <si>
    <t>Hokejový klub</t>
  </si>
  <si>
    <t>Slovenský rybársky zväz</t>
  </si>
  <si>
    <t>Občianske združenie Chyzerovce</t>
  </si>
  <si>
    <t>ZO Slovenský zväz záhradkárov</t>
  </si>
  <si>
    <t xml:space="preserve">Športovým klubom - 107.350€, ostatným organizáciám (kultúra, spoločenské) 6.650 €+ 850 € v návrhu na pridelenie, z toho: </t>
  </si>
  <si>
    <t>Zariadenie opatrovateľskej služby:</t>
  </si>
  <si>
    <t xml:space="preserve">Financované je zo štátneho rozpočtu nasledovne: </t>
  </si>
  <si>
    <t>Dom opatrovateľskej služby:</t>
  </si>
  <si>
    <t xml:space="preserve">Činnosť hradená z príjmov mesta a z platieb za služby od opatrovaných a príležitostných darov </t>
  </si>
  <si>
    <t xml:space="preserve">V roku 2012 v rozpočte mesta je plánovaných 15000 € za platby od opatrovaných. Rozpočtovaná suma je 170.285 €. </t>
  </si>
  <si>
    <t>nie je podmienené obložnosťou</t>
  </si>
  <si>
    <t xml:space="preserve">Ministerstvo financií SR 30.000 € - na rok 2012, v roku 2013 príspevok poskytnutý nebude, čerpanie prostriedkov </t>
  </si>
  <si>
    <t xml:space="preserve">Ministerstvo práce, sociálnych vecí a rodiny 41000 € - na rok 2012, pričom čerpanie je podmienené obložnosťou lôžok </t>
  </si>
  <si>
    <t>a sumu výdavkov vo výške vrátenej dotácie bude potrebné dofinancovať z rozpočtu mesta.</t>
  </si>
  <si>
    <t xml:space="preserve">v zariadení,  v prípade nenaplnenia 100% obložnosti pri zúčtovaní dotácie sa budú musieť prostriedky vrátiť MPSVaR </t>
  </si>
  <si>
    <t xml:space="preserve">V zariadení máme 13 lôžok, priemerná obložnosť je 8-9 osôb, počet zamestnancov - 8 zdravotných sestier, </t>
  </si>
  <si>
    <t>vedúca na 36% úväzok, 1 upratovačka na 50% úväzok.</t>
  </si>
  <si>
    <t xml:space="preserve">zabezpečovať do svojho rozpočtu všetky výdavky týkajúce sa organizácie a materiálneho zabezpečenia obradov </t>
  </si>
  <si>
    <t xml:space="preserve">výpočet 5% úspory na šport: 5.850 € , túto sumu navrhujeme zvýšiť o 500 € na zabezpečenie a organizáciu </t>
  </si>
  <si>
    <t xml:space="preserve">športového dňa a večerného behu, ktoré boli plánované v rozpočte mesta. </t>
  </si>
  <si>
    <t>Počet zamestnancov 21 opatrovateliek, vedúca na 64% úväzok, 1 upratovačka na 50% úväzok a 1 vodič.</t>
  </si>
  <si>
    <t>Ušetrené finančné prostriedky z darov na prevádzku DOS - 5.000 €.</t>
  </si>
  <si>
    <t>Jednotlivcovi (dávka v hmotnej núdzi)</t>
  </si>
  <si>
    <r>
      <t xml:space="preserve">Novelou zákona o sociálnych službách č.50/2012 s účinnosťou od 1.3.2012 </t>
    </r>
    <r>
      <rPr>
        <u val="single"/>
        <sz val="10"/>
        <rFont val="Arial"/>
        <family val="2"/>
      </rPr>
      <t xml:space="preserve">bola povinnosť príspevku zo strany miest </t>
    </r>
  </si>
  <si>
    <t>Návrh na zmenu bežného rozpočtu na rok 2012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</si>
</sst>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"/>
    <numFmt numFmtId="174" formatCode="#,##0.000"/>
    <numFmt numFmtId="175" formatCode="#,##0.0000"/>
    <numFmt numFmtId="176" formatCode="[$-41B]d\.\ mmmm\ yyyy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Times New Roman"/>
      <family val="1"/>
    </font>
    <font>
      <b/>
      <i/>
      <sz val="12"/>
      <name val="Arial"/>
      <family val="2"/>
    </font>
    <font>
      <sz val="8"/>
      <color indexed="53"/>
      <name val="Times New Roman"/>
      <family val="1"/>
    </font>
    <font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9"/>
      <name val="Arial CE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7" borderId="8" applyNumberFormat="0" applyAlignment="0" applyProtection="0"/>
    <xf numFmtId="0" fontId="28" fillId="19" borderId="8" applyNumberFormat="0" applyAlignment="0" applyProtection="0"/>
    <xf numFmtId="0" fontId="38" fillId="19" borderId="9" applyNumberFormat="0" applyAlignment="0" applyProtection="0"/>
    <xf numFmtId="0" fontId="2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shrinkToFit="1"/>
    </xf>
    <xf numFmtId="0" fontId="4" fillId="7" borderId="31" xfId="0" applyFont="1" applyFill="1" applyBorder="1" applyAlignment="1">
      <alignment shrinkToFit="1"/>
    </xf>
    <xf numFmtId="0" fontId="3" fillId="0" borderId="16" xfId="0" applyFont="1" applyBorder="1" applyAlignment="1">
      <alignment horizontal="center"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2" xfId="0" applyFont="1" applyBorder="1" applyAlignment="1">
      <alignment/>
    </xf>
    <xf numFmtId="49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4" fillId="7" borderId="31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24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24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7" fontId="1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4" fillId="0" borderId="23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8" xfId="0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3" fillId="0" borderId="40" xfId="0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3" fillId="0" borderId="42" xfId="0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3" xfId="0" applyFont="1" applyBorder="1" applyAlignment="1">
      <alignment/>
    </xf>
    <xf numFmtId="3" fontId="4" fillId="0" borderId="4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3" fillId="0" borderId="46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shrinkToFit="1"/>
    </xf>
    <xf numFmtId="0" fontId="4" fillId="7" borderId="47" xfId="0" applyFont="1" applyFill="1" applyBorder="1" applyAlignment="1">
      <alignment shrinkToFit="1"/>
    </xf>
    <xf numFmtId="3" fontId="4" fillId="7" borderId="47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 shrinkToFit="1"/>
    </xf>
    <xf numFmtId="49" fontId="4" fillId="0" borderId="34" xfId="0" applyNumberFormat="1" applyFont="1" applyBorder="1" applyAlignment="1">
      <alignment shrinkToFit="1"/>
    </xf>
    <xf numFmtId="0" fontId="4" fillId="0" borderId="35" xfId="0" applyFont="1" applyBorder="1" applyAlignment="1">
      <alignment shrinkToFit="1"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shrinkToFit="1"/>
    </xf>
    <xf numFmtId="0" fontId="3" fillId="0" borderId="38" xfId="0" applyFont="1" applyBorder="1" applyAlignment="1">
      <alignment shrinkToFit="1"/>
    </xf>
    <xf numFmtId="49" fontId="4" fillId="0" borderId="17" xfId="0" applyNumberFormat="1" applyFont="1" applyBorder="1" applyAlignment="1">
      <alignment shrinkToFit="1"/>
    </xf>
    <xf numFmtId="49" fontId="4" fillId="0" borderId="26" xfId="0" applyNumberFormat="1" applyFont="1" applyBorder="1" applyAlignment="1">
      <alignment shrinkToFit="1"/>
    </xf>
    <xf numFmtId="0" fontId="4" fillId="0" borderId="40" xfId="0" applyFont="1" applyBorder="1" applyAlignment="1">
      <alignment shrinkToFit="1"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3" fillId="0" borderId="35" xfId="0" applyFont="1" applyBorder="1" applyAlignment="1">
      <alignment shrinkToFit="1"/>
    </xf>
    <xf numFmtId="3" fontId="3" fillId="0" borderId="35" xfId="0" applyNumberFormat="1" applyFont="1" applyBorder="1" applyAlignment="1">
      <alignment/>
    </xf>
    <xf numFmtId="3" fontId="4" fillId="7" borderId="48" xfId="0" applyNumberFormat="1" applyFont="1" applyFill="1" applyBorder="1" applyAlignment="1">
      <alignment/>
    </xf>
    <xf numFmtId="3" fontId="3" fillId="0" borderId="4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6" fillId="0" borderId="21" xfId="0" applyFont="1" applyBorder="1" applyAlignment="1">
      <alignment/>
    </xf>
    <xf numFmtId="49" fontId="6" fillId="0" borderId="38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49" fontId="3" fillId="0" borderId="50" xfId="0" applyNumberFormat="1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24" borderId="50" xfId="0" applyFont="1" applyFill="1" applyBorder="1" applyAlignment="1">
      <alignment/>
    </xf>
    <xf numFmtId="3" fontId="3" fillId="0" borderId="50" xfId="0" applyNumberFormat="1" applyFont="1" applyBorder="1" applyAlignment="1">
      <alignment/>
    </xf>
    <xf numFmtId="0" fontId="0" fillId="0" borderId="50" xfId="0" applyBorder="1" applyAlignment="1">
      <alignment/>
    </xf>
    <xf numFmtId="0" fontId="3" fillId="24" borderId="50" xfId="0" applyFont="1" applyFill="1" applyBorder="1" applyAlignment="1">
      <alignment horizontal="left"/>
    </xf>
    <xf numFmtId="0" fontId="7" fillId="0" borderId="50" xfId="0" applyFont="1" applyBorder="1" applyAlignment="1">
      <alignment/>
    </xf>
    <xf numFmtId="3" fontId="3" fillId="0" borderId="50" xfId="0" applyNumberFormat="1" applyFont="1" applyBorder="1" applyAlignment="1">
      <alignment horizontal="right"/>
    </xf>
    <xf numFmtId="49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24" borderId="50" xfId="0" applyFont="1" applyFill="1" applyBorder="1" applyAlignment="1">
      <alignment horizontal="left"/>
    </xf>
    <xf numFmtId="3" fontId="4" fillId="0" borderId="50" xfId="0" applyNumberFormat="1" applyFont="1" applyBorder="1" applyAlignment="1">
      <alignment/>
    </xf>
    <xf numFmtId="0" fontId="4" fillId="24" borderId="50" xfId="0" applyFont="1" applyFill="1" applyBorder="1" applyAlignment="1">
      <alignment/>
    </xf>
    <xf numFmtId="3" fontId="4" fillId="0" borderId="50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24" borderId="0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" fontId="3" fillId="25" borderId="39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3" fontId="3" fillId="25" borderId="32" xfId="0" applyNumberFormat="1" applyFont="1" applyFill="1" applyBorder="1" applyAlignment="1">
      <alignment/>
    </xf>
    <xf numFmtId="0" fontId="15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50" xfId="0" applyFont="1" applyBorder="1" applyAlignment="1">
      <alignment shrinkToFit="1"/>
    </xf>
    <xf numFmtId="3" fontId="15" fillId="0" borderId="50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3" fontId="2" fillId="0" borderId="50" xfId="0" applyNumberFormat="1" applyFont="1" applyBorder="1" applyAlignment="1">
      <alignment/>
    </xf>
    <xf numFmtId="0" fontId="17" fillId="0" borderId="32" xfId="0" applyFont="1" applyBorder="1" applyAlignment="1">
      <alignment/>
    </xf>
    <xf numFmtId="3" fontId="17" fillId="0" borderId="32" xfId="0" applyNumberFormat="1" applyFont="1" applyBorder="1" applyAlignment="1">
      <alignment/>
    </xf>
    <xf numFmtId="3" fontId="17" fillId="0" borderId="33" xfId="0" applyNumberFormat="1" applyFont="1" applyBorder="1" applyAlignment="1">
      <alignment/>
    </xf>
    <xf numFmtId="0" fontId="3" fillId="25" borderId="16" xfId="0" applyFont="1" applyFill="1" applyBorder="1" applyAlignment="1">
      <alignment horizontal="center"/>
    </xf>
    <xf numFmtId="49" fontId="4" fillId="25" borderId="17" xfId="0" applyNumberFormat="1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32" xfId="0" applyFont="1" applyFill="1" applyBorder="1" applyAlignment="1">
      <alignment/>
    </xf>
    <xf numFmtId="3" fontId="3" fillId="25" borderId="33" xfId="0" applyNumberFormat="1" applyFont="1" applyFill="1" applyBorder="1" applyAlignment="1">
      <alignment/>
    </xf>
    <xf numFmtId="0" fontId="4" fillId="25" borderId="35" xfId="0" applyFont="1" applyFill="1" applyBorder="1" applyAlignment="1">
      <alignment/>
    </xf>
    <xf numFmtId="0" fontId="3" fillId="25" borderId="20" xfId="0" applyFont="1" applyFill="1" applyBorder="1" applyAlignment="1">
      <alignment horizontal="center"/>
    </xf>
    <xf numFmtId="3" fontId="13" fillId="0" borderId="50" xfId="0" applyNumberFormat="1" applyFont="1" applyFill="1" applyBorder="1" applyAlignment="1">
      <alignment/>
    </xf>
    <xf numFmtId="0" fontId="13" fillId="0" borderId="50" xfId="0" applyFont="1" applyFill="1" applyBorder="1" applyAlignment="1">
      <alignment shrinkToFit="1"/>
    </xf>
    <xf numFmtId="0" fontId="3" fillId="0" borderId="40" xfId="0" applyFont="1" applyBorder="1" applyAlignment="1">
      <alignment shrinkToFit="1"/>
    </xf>
    <xf numFmtId="3" fontId="12" fillId="25" borderId="0" xfId="0" applyNumberFormat="1" applyFont="1" applyFill="1" applyAlignment="1">
      <alignment/>
    </xf>
    <xf numFmtId="3" fontId="4" fillId="25" borderId="47" xfId="0" applyNumberFormat="1" applyFont="1" applyFill="1" applyBorder="1" applyAlignment="1">
      <alignment/>
    </xf>
    <xf numFmtId="3" fontId="3" fillId="11" borderId="22" xfId="0" applyNumberFormat="1" applyFont="1" applyFill="1" applyBorder="1" applyAlignment="1">
      <alignment/>
    </xf>
    <xf numFmtId="0" fontId="3" fillId="0" borderId="51" xfId="0" applyFont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0" fontId="17" fillId="0" borderId="32" xfId="0" applyFont="1" applyFill="1" applyBorder="1" applyAlignment="1">
      <alignment/>
    </xf>
    <xf numFmtId="3" fontId="17" fillId="0" borderId="32" xfId="0" applyNumberFormat="1" applyFont="1" applyFill="1" applyBorder="1" applyAlignment="1">
      <alignment/>
    </xf>
    <xf numFmtId="3" fontId="17" fillId="0" borderId="33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17" borderId="32" xfId="0" applyFont="1" applyFill="1" applyBorder="1" applyAlignment="1">
      <alignment/>
    </xf>
    <xf numFmtId="3" fontId="17" fillId="17" borderId="32" xfId="0" applyNumberFormat="1" applyFont="1" applyFill="1" applyBorder="1" applyAlignment="1">
      <alignment/>
    </xf>
    <xf numFmtId="3" fontId="17" fillId="17" borderId="3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24" borderId="0" xfId="0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0" fillId="24" borderId="0" xfId="0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3" borderId="32" xfId="0" applyFont="1" applyFill="1" applyBorder="1" applyAlignment="1">
      <alignment/>
    </xf>
    <xf numFmtId="3" fontId="3" fillId="3" borderId="32" xfId="0" applyNumberFormat="1" applyFont="1" applyFill="1" applyBorder="1" applyAlignment="1">
      <alignment/>
    </xf>
    <xf numFmtId="3" fontId="3" fillId="3" borderId="44" xfId="0" applyNumberFormat="1" applyFont="1" applyFill="1" applyBorder="1" applyAlignment="1">
      <alignment/>
    </xf>
    <xf numFmtId="3" fontId="5" fillId="3" borderId="32" xfId="0" applyNumberFormat="1" applyFont="1" applyFill="1" applyBorder="1" applyAlignment="1">
      <alignment/>
    </xf>
    <xf numFmtId="0" fontId="3" fillId="3" borderId="38" xfId="0" applyFont="1" applyFill="1" applyBorder="1" applyAlignment="1">
      <alignment/>
    </xf>
    <xf numFmtId="3" fontId="3" fillId="3" borderId="38" xfId="0" applyNumberFormat="1" applyFont="1" applyFill="1" applyBorder="1" applyAlignment="1">
      <alignment/>
    </xf>
    <xf numFmtId="3" fontId="3" fillId="3" borderId="39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13" fillId="24" borderId="50" xfId="0" applyFont="1" applyFill="1" applyBorder="1" applyAlignment="1">
      <alignment/>
    </xf>
    <xf numFmtId="0" fontId="13" fillId="24" borderId="53" xfId="0" applyFont="1" applyFill="1" applyBorder="1" applyAlignment="1">
      <alignment/>
    </xf>
    <xf numFmtId="3" fontId="13" fillId="0" borderId="50" xfId="0" applyNumberFormat="1" applyFont="1" applyBorder="1" applyAlignment="1">
      <alignment/>
    </xf>
    <xf numFmtId="0" fontId="22" fillId="0" borderId="0" xfId="0" applyFont="1" applyAlignment="1">
      <alignment/>
    </xf>
    <xf numFmtId="3" fontId="3" fillId="0" borderId="41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8.00390625" style="0" customWidth="1"/>
    <col min="3" max="3" width="9.7109375" style="0" customWidth="1"/>
    <col min="4" max="4" width="37.421875" style="0" customWidth="1"/>
    <col min="5" max="5" width="10.421875" style="0" customWidth="1"/>
    <col min="6" max="6" width="10.8515625" style="0" customWidth="1"/>
    <col min="7" max="7" width="9.57421875" style="0" customWidth="1"/>
  </cols>
  <sheetData>
    <row r="1" ht="12.75">
      <c r="A1" s="138" t="s">
        <v>239</v>
      </c>
    </row>
    <row r="3" ht="13.5" thickBot="1"/>
    <row r="4" spans="1:8" ht="12.75">
      <c r="A4" s="1" t="s">
        <v>0</v>
      </c>
      <c r="B4" s="2" t="s">
        <v>1</v>
      </c>
      <c r="C4" s="3" t="s">
        <v>2</v>
      </c>
      <c r="D4" s="4"/>
      <c r="E4" s="5" t="s">
        <v>3</v>
      </c>
      <c r="F4" s="6" t="s">
        <v>4</v>
      </c>
      <c r="G4" s="7" t="s">
        <v>11</v>
      </c>
      <c r="H4" s="7" t="s">
        <v>11</v>
      </c>
    </row>
    <row r="5" spans="1:8" ht="12.75">
      <c r="A5" s="9"/>
      <c r="B5" s="212" t="s">
        <v>5</v>
      </c>
      <c r="C5" s="213"/>
      <c r="D5" s="10" t="s">
        <v>6</v>
      </c>
      <c r="E5" s="11" t="s">
        <v>7</v>
      </c>
      <c r="F5" s="10" t="s">
        <v>7</v>
      </c>
      <c r="G5" s="12" t="s">
        <v>12</v>
      </c>
      <c r="H5" s="12" t="s">
        <v>12</v>
      </c>
    </row>
    <row r="6" spans="1:8" ht="13.5" thickBot="1">
      <c r="A6" s="13"/>
      <c r="B6" s="14"/>
      <c r="C6" s="15"/>
      <c r="D6" s="16"/>
      <c r="E6" s="17">
        <v>2012</v>
      </c>
      <c r="F6" s="18">
        <v>2012</v>
      </c>
      <c r="G6" s="19"/>
      <c r="H6" s="19"/>
    </row>
    <row r="7" spans="1:8" ht="13.5" thickBot="1">
      <c r="A7" s="34"/>
      <c r="B7" s="92"/>
      <c r="C7" s="93"/>
      <c r="D7" s="94" t="s">
        <v>130</v>
      </c>
      <c r="E7" s="95">
        <v>6273037</v>
      </c>
      <c r="F7" s="95">
        <v>6273037</v>
      </c>
      <c r="G7" s="172">
        <f>SUM(G8:G14)</f>
        <v>-208348</v>
      </c>
      <c r="H7" s="95">
        <v>6053689</v>
      </c>
    </row>
    <row r="8" spans="1:8" ht="13.5" thickBot="1">
      <c r="A8" s="34">
        <v>41</v>
      </c>
      <c r="B8" s="96"/>
      <c r="C8" s="97" t="s">
        <v>131</v>
      </c>
      <c r="D8" s="98" t="s">
        <v>132</v>
      </c>
      <c r="E8" s="38">
        <v>4115968</v>
      </c>
      <c r="F8" s="38">
        <v>4115968</v>
      </c>
      <c r="G8" s="39"/>
      <c r="H8" s="39">
        <f>SUM(F8,G9)</f>
        <v>4043551</v>
      </c>
    </row>
    <row r="9" spans="1:8" ht="12.75">
      <c r="A9" s="29"/>
      <c r="B9" s="105"/>
      <c r="C9" s="55">
        <v>121</v>
      </c>
      <c r="D9" s="110" t="s">
        <v>138</v>
      </c>
      <c r="E9" s="111">
        <v>643417</v>
      </c>
      <c r="F9" s="111">
        <v>643417</v>
      </c>
      <c r="G9" s="91">
        <v>-72417</v>
      </c>
      <c r="H9" s="91">
        <f>SUM(F9:G9)</f>
        <v>571000</v>
      </c>
    </row>
    <row r="10" spans="1:8" ht="13.5" thickBot="1">
      <c r="A10" s="99"/>
      <c r="B10" s="100"/>
      <c r="C10" s="106" t="s">
        <v>133</v>
      </c>
      <c r="D10" s="107" t="s">
        <v>134</v>
      </c>
      <c r="E10" s="108">
        <v>769200</v>
      </c>
      <c r="F10" s="108">
        <v>769200</v>
      </c>
      <c r="G10" s="109"/>
      <c r="H10" s="109">
        <f>SUM(F10,G11)</f>
        <v>738959</v>
      </c>
    </row>
    <row r="11" spans="1:8" ht="12.75">
      <c r="A11" s="99"/>
      <c r="B11" s="100"/>
      <c r="C11" s="55">
        <v>212</v>
      </c>
      <c r="D11" s="110" t="s">
        <v>139</v>
      </c>
      <c r="E11" s="111">
        <v>358886</v>
      </c>
      <c r="F11" s="111">
        <v>358886</v>
      </c>
      <c r="G11" s="91">
        <v>-30241</v>
      </c>
      <c r="H11" s="91">
        <f>SUM(F11,G11)</f>
        <v>328645</v>
      </c>
    </row>
    <row r="12" spans="1:8" ht="12.75">
      <c r="A12" s="99"/>
      <c r="B12" s="100"/>
      <c r="C12" s="55"/>
      <c r="D12" s="170" t="s">
        <v>171</v>
      </c>
      <c r="E12" s="75"/>
      <c r="F12" s="75"/>
      <c r="G12" s="209">
        <v>0</v>
      </c>
      <c r="H12" s="76"/>
    </row>
    <row r="13" spans="1:8" ht="12.75">
      <c r="A13" s="99"/>
      <c r="B13" s="100"/>
      <c r="C13" s="106" t="s">
        <v>135</v>
      </c>
      <c r="D13" s="107" t="s">
        <v>137</v>
      </c>
      <c r="E13" s="108">
        <v>1387869</v>
      </c>
      <c r="F13" s="108">
        <v>1387869</v>
      </c>
      <c r="G13" s="109"/>
      <c r="H13" s="109">
        <f>SUM(F13,G14)</f>
        <v>1282179</v>
      </c>
    </row>
    <row r="14" spans="1:8" ht="13.5" thickBot="1">
      <c r="A14" s="101"/>
      <c r="B14" s="102"/>
      <c r="C14" s="103">
        <v>311</v>
      </c>
      <c r="D14" s="104" t="s">
        <v>136</v>
      </c>
      <c r="E14" s="71">
        <v>105690</v>
      </c>
      <c r="F14" s="71">
        <v>105690</v>
      </c>
      <c r="G14" s="72">
        <v>-105690</v>
      </c>
      <c r="H14" s="72">
        <v>0</v>
      </c>
    </row>
    <row r="16" spans="1:8" ht="12.75">
      <c r="A16" s="136"/>
      <c r="B16" s="136"/>
      <c r="C16" s="136"/>
      <c r="D16" s="136"/>
      <c r="E16" s="136"/>
      <c r="F16" s="136"/>
      <c r="G16" s="136"/>
      <c r="H16" s="137"/>
    </row>
    <row r="17" spans="1:8" ht="12.75">
      <c r="A17" s="136"/>
      <c r="B17" s="136"/>
      <c r="C17" s="136"/>
      <c r="D17" s="136"/>
      <c r="E17" s="136"/>
      <c r="F17" s="136"/>
      <c r="G17" s="136"/>
      <c r="H17" s="136"/>
    </row>
    <row r="18" spans="1:8" ht="12.75">
      <c r="A18" s="138"/>
      <c r="B18" s="138"/>
      <c r="C18" s="138"/>
      <c r="D18" s="138"/>
      <c r="E18" s="138"/>
      <c r="F18" s="138"/>
      <c r="G18" s="138"/>
      <c r="H18" s="139"/>
    </row>
    <row r="20" spans="1:8" ht="12.75">
      <c r="A20" s="138" t="s">
        <v>169</v>
      </c>
      <c r="B20" s="138"/>
      <c r="C20" s="138"/>
      <c r="D20" s="138"/>
      <c r="E20" s="138"/>
      <c r="F20" s="138"/>
      <c r="G20" s="138"/>
      <c r="H20" s="171">
        <f>SUM(H22:H27)</f>
        <v>-208348</v>
      </c>
    </row>
    <row r="21" ht="12.75">
      <c r="A21" s="65"/>
    </row>
    <row r="22" spans="1:8" ht="12.75">
      <c r="A22" s="150"/>
      <c r="B22" s="151"/>
      <c r="C22" s="152"/>
      <c r="D22" s="169" t="s">
        <v>24</v>
      </c>
      <c r="E22" s="153"/>
      <c r="F22" s="153"/>
      <c r="G22" s="153"/>
      <c r="H22" s="168">
        <v>-65505</v>
      </c>
    </row>
    <row r="23" spans="1:8" ht="12.75">
      <c r="A23" s="154"/>
      <c r="B23" s="126"/>
      <c r="C23" s="126"/>
      <c r="D23" s="154" t="s">
        <v>153</v>
      </c>
      <c r="E23" s="126"/>
      <c r="F23" s="126"/>
      <c r="G23" s="126"/>
      <c r="H23" s="157">
        <v>-5000</v>
      </c>
    </row>
    <row r="24" spans="1:8" ht="12.75">
      <c r="A24" s="126"/>
      <c r="B24" s="126"/>
      <c r="C24" s="126"/>
      <c r="D24" s="154" t="s">
        <v>154</v>
      </c>
      <c r="E24" s="126"/>
      <c r="F24" s="126"/>
      <c r="G24" s="126"/>
      <c r="H24" s="157">
        <v>-51611</v>
      </c>
    </row>
    <row r="25" spans="1:8" ht="12.75">
      <c r="A25" s="126"/>
      <c r="B25" s="126"/>
      <c r="C25" s="126"/>
      <c r="D25" s="155" t="s">
        <v>155</v>
      </c>
      <c r="E25" s="126"/>
      <c r="F25" s="126"/>
      <c r="G25" s="126"/>
      <c r="H25" s="157">
        <v>-27810</v>
      </c>
    </row>
    <row r="26" spans="1:8" ht="12.75">
      <c r="A26" s="126"/>
      <c r="B26" s="126"/>
      <c r="C26" s="126"/>
      <c r="D26" s="155" t="s">
        <v>163</v>
      </c>
      <c r="E26" s="126"/>
      <c r="F26" s="126"/>
      <c r="G26" s="126"/>
      <c r="H26" s="157">
        <v>-26300</v>
      </c>
    </row>
    <row r="27" spans="1:8" ht="12.75">
      <c r="A27" s="126"/>
      <c r="B27" s="126"/>
      <c r="C27" s="126"/>
      <c r="D27" s="155" t="s">
        <v>172</v>
      </c>
      <c r="E27" s="126"/>
      <c r="F27" s="126"/>
      <c r="G27" s="126"/>
      <c r="H27" s="157">
        <v>-32122</v>
      </c>
    </row>
    <row r="29" spans="4:8" ht="12.75">
      <c r="D29" s="65" t="s">
        <v>173</v>
      </c>
      <c r="H29" s="54">
        <f>SUM(G7-H20)</f>
        <v>0</v>
      </c>
    </row>
  </sheetData>
  <sheetProtection/>
  <mergeCells count="1">
    <mergeCell ref="B5:C5"/>
  </mergeCells>
  <printOptions/>
  <pageMargins left="0.29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J85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4.00390625" style="0" customWidth="1"/>
    <col min="2" max="2" width="8.00390625" style="0" customWidth="1"/>
    <col min="3" max="3" width="9.7109375" style="0" customWidth="1"/>
    <col min="4" max="4" width="37.421875" style="0" customWidth="1"/>
    <col min="5" max="5" width="10.421875" style="0" customWidth="1"/>
    <col min="6" max="6" width="10.8515625" style="0" customWidth="1"/>
    <col min="7" max="8" width="9.57421875" style="0" customWidth="1"/>
  </cols>
  <sheetData>
    <row r="2" ht="15.75" thickBot="1">
      <c r="D2" s="57" t="s">
        <v>22</v>
      </c>
    </row>
    <row r="3" spans="1:9" ht="12.75">
      <c r="A3" s="1" t="s">
        <v>0</v>
      </c>
      <c r="B3" s="2" t="s">
        <v>1</v>
      </c>
      <c r="C3" s="3" t="s">
        <v>2</v>
      </c>
      <c r="D3" s="4"/>
      <c r="E3" s="5" t="s">
        <v>3</v>
      </c>
      <c r="F3" s="6" t="s">
        <v>4</v>
      </c>
      <c r="G3" s="7" t="s">
        <v>41</v>
      </c>
      <c r="H3" s="7" t="s">
        <v>11</v>
      </c>
      <c r="I3" s="8"/>
    </row>
    <row r="4" spans="1:9" ht="12.75">
      <c r="A4" s="9"/>
      <c r="B4" s="212" t="s">
        <v>5</v>
      </c>
      <c r="C4" s="213"/>
      <c r="D4" s="10" t="s">
        <v>6</v>
      </c>
      <c r="E4" s="11" t="s">
        <v>7</v>
      </c>
      <c r="F4" s="10" t="s">
        <v>7</v>
      </c>
      <c r="G4" s="66" t="s">
        <v>42</v>
      </c>
      <c r="H4" s="12" t="s">
        <v>12</v>
      </c>
      <c r="I4" s="8"/>
    </row>
    <row r="5" spans="1:9" ht="13.5" thickBot="1">
      <c r="A5" s="13"/>
      <c r="B5" s="14"/>
      <c r="C5" s="15"/>
      <c r="D5" s="16"/>
      <c r="E5" s="17">
        <v>2012</v>
      </c>
      <c r="F5" s="18">
        <v>2012</v>
      </c>
      <c r="G5" s="19"/>
      <c r="H5" s="19"/>
      <c r="I5" s="8"/>
    </row>
    <row r="6" spans="1:9" ht="13.5" thickBot="1">
      <c r="A6" s="9"/>
      <c r="B6" s="20"/>
      <c r="C6" s="21"/>
      <c r="D6" s="22"/>
      <c r="E6" s="23"/>
      <c r="F6" s="23"/>
      <c r="G6" s="24"/>
      <c r="H6" s="24"/>
      <c r="I6" s="8"/>
    </row>
    <row r="7" spans="1:10" ht="13.5" thickBot="1">
      <c r="A7" s="25"/>
      <c r="B7" s="26"/>
      <c r="C7" s="27"/>
      <c r="D7" s="28" t="s">
        <v>13</v>
      </c>
      <c r="E7" s="45">
        <f>SUM(E8,E40,E47,E54,E62)</f>
        <v>1225248</v>
      </c>
      <c r="F7" s="45">
        <f>SUM(F8,F40,F47,F54,F62)</f>
        <v>1217203</v>
      </c>
      <c r="G7" s="45">
        <f>SUM(G8,G40,G47,G54,G62)</f>
        <v>473192.17</v>
      </c>
      <c r="H7" s="46">
        <f>SUM(H8,H40,H47,H54,H62,H64)</f>
        <v>-65505</v>
      </c>
      <c r="J7" s="65"/>
    </row>
    <row r="8" spans="1:10" ht="12.75">
      <c r="A8" s="34">
        <v>41</v>
      </c>
      <c r="B8" s="35" t="s">
        <v>23</v>
      </c>
      <c r="C8" s="36"/>
      <c r="D8" s="37" t="s">
        <v>24</v>
      </c>
      <c r="E8" s="38">
        <f>SUM(E9:E11,F34)</f>
        <v>1101153</v>
      </c>
      <c r="F8" s="38">
        <f>SUM(F9:F11,F34)</f>
        <v>1101153</v>
      </c>
      <c r="G8" s="38">
        <f>SUM(G9:G11,G34)</f>
        <v>421028.25</v>
      </c>
      <c r="H8" s="39">
        <f>SUM(H9:H11,H34)</f>
        <v>-45505</v>
      </c>
      <c r="J8" s="54"/>
    </row>
    <row r="9" spans="1:10" ht="12.75">
      <c r="A9" s="29">
        <v>41</v>
      </c>
      <c r="B9" s="43"/>
      <c r="C9" s="44">
        <v>610</v>
      </c>
      <c r="D9" s="40" t="s">
        <v>25</v>
      </c>
      <c r="E9" s="30">
        <v>475300</v>
      </c>
      <c r="F9" s="30">
        <v>475300</v>
      </c>
      <c r="G9" s="31">
        <v>177672.42</v>
      </c>
      <c r="H9" s="31"/>
      <c r="J9" s="54"/>
    </row>
    <row r="10" spans="1:10" ht="12.75">
      <c r="A10" s="29">
        <v>41</v>
      </c>
      <c r="B10" s="43"/>
      <c r="C10" s="44">
        <v>620</v>
      </c>
      <c r="D10" s="40" t="s">
        <v>26</v>
      </c>
      <c r="E10" s="30">
        <v>162300</v>
      </c>
      <c r="F10" s="30">
        <v>162300</v>
      </c>
      <c r="G10" s="31">
        <v>58540.27</v>
      </c>
      <c r="H10" s="31"/>
      <c r="J10" s="54"/>
    </row>
    <row r="11" spans="1:8" ht="12.75">
      <c r="A11" s="29">
        <v>41</v>
      </c>
      <c r="B11" s="43"/>
      <c r="C11" s="44">
        <v>630</v>
      </c>
      <c r="D11" s="40" t="s">
        <v>27</v>
      </c>
      <c r="E11" s="30">
        <f>SUM(E12:E28)</f>
        <v>435076</v>
      </c>
      <c r="F11" s="30">
        <f>SUM(F12:F28)</f>
        <v>435076</v>
      </c>
      <c r="G11" s="30">
        <f>SUM(G12:G28)</f>
        <v>174453.96000000002</v>
      </c>
      <c r="H11" s="31">
        <f>SUM(H12:H15,H24:H25,H27:H28,J29)</f>
        <v>-43705</v>
      </c>
    </row>
    <row r="12" spans="1:8" ht="12.75">
      <c r="A12" s="29">
        <v>41</v>
      </c>
      <c r="B12" s="43"/>
      <c r="C12" s="55">
        <v>631</v>
      </c>
      <c r="D12" s="42" t="s">
        <v>28</v>
      </c>
      <c r="E12" s="32">
        <v>1000</v>
      </c>
      <c r="F12" s="32">
        <v>1000</v>
      </c>
      <c r="G12" s="33">
        <v>960.24</v>
      </c>
      <c r="H12" s="33"/>
    </row>
    <row r="13" spans="1:8" ht="12.75">
      <c r="A13" s="29">
        <v>41</v>
      </c>
      <c r="B13" s="43"/>
      <c r="C13" s="55">
        <v>632</v>
      </c>
      <c r="D13" s="42" t="s">
        <v>29</v>
      </c>
      <c r="E13" s="32">
        <v>135288</v>
      </c>
      <c r="F13" s="32">
        <v>135288</v>
      </c>
      <c r="G13" s="33">
        <v>53656.11</v>
      </c>
      <c r="H13" s="33">
        <v>-4250</v>
      </c>
    </row>
    <row r="14" spans="1:8" ht="12.75">
      <c r="A14" s="29"/>
      <c r="B14" s="43"/>
      <c r="C14" s="55"/>
      <c r="D14" s="158" t="s">
        <v>181</v>
      </c>
      <c r="E14" s="32"/>
      <c r="F14" s="32"/>
      <c r="G14" s="33"/>
      <c r="H14" s="33">
        <v>-5000</v>
      </c>
    </row>
    <row r="15" spans="1:8" ht="12.75">
      <c r="A15" s="29">
        <v>41</v>
      </c>
      <c r="B15" s="43"/>
      <c r="C15" s="55">
        <v>633</v>
      </c>
      <c r="D15" s="42" t="s">
        <v>14</v>
      </c>
      <c r="E15" s="32">
        <v>73550</v>
      </c>
      <c r="F15" s="32">
        <v>73550</v>
      </c>
      <c r="G15" s="33">
        <v>20482.09</v>
      </c>
      <c r="H15" s="33">
        <f>SUM(H16:H23)</f>
        <v>-19655</v>
      </c>
    </row>
    <row r="16" spans="1:8" ht="12.75">
      <c r="A16" s="29"/>
      <c r="B16" s="43"/>
      <c r="C16" s="55"/>
      <c r="D16" s="158" t="s">
        <v>182</v>
      </c>
      <c r="E16" s="159"/>
      <c r="F16" s="159"/>
      <c r="G16" s="160"/>
      <c r="H16" s="160">
        <v>-500</v>
      </c>
    </row>
    <row r="17" spans="1:8" ht="12.75">
      <c r="A17" s="29"/>
      <c r="B17" s="43"/>
      <c r="C17" s="55"/>
      <c r="D17" s="183" t="s">
        <v>189</v>
      </c>
      <c r="E17" s="184">
        <v>1100</v>
      </c>
      <c r="F17" s="184">
        <v>1100</v>
      </c>
      <c r="G17" s="185">
        <v>1244</v>
      </c>
      <c r="H17" s="185">
        <v>145</v>
      </c>
    </row>
    <row r="18" spans="1:8" ht="12.75">
      <c r="A18" s="29"/>
      <c r="B18" s="43"/>
      <c r="C18" s="55"/>
      <c r="D18" s="158" t="s">
        <v>183</v>
      </c>
      <c r="E18" s="159"/>
      <c r="F18" s="159"/>
      <c r="G18" s="160"/>
      <c r="H18" s="160">
        <v>-700</v>
      </c>
    </row>
    <row r="19" spans="1:8" ht="12.75">
      <c r="A19" s="29"/>
      <c r="B19" s="43"/>
      <c r="C19" s="55"/>
      <c r="D19" s="158" t="s">
        <v>174</v>
      </c>
      <c r="E19" s="159"/>
      <c r="F19" s="159"/>
      <c r="G19" s="160"/>
      <c r="H19" s="160">
        <v>-600</v>
      </c>
    </row>
    <row r="20" spans="1:8" ht="12.75">
      <c r="A20" s="29"/>
      <c r="B20" s="43"/>
      <c r="C20" s="55"/>
      <c r="D20" s="158" t="s">
        <v>165</v>
      </c>
      <c r="E20" s="159"/>
      <c r="F20" s="159"/>
      <c r="G20" s="160"/>
      <c r="H20" s="160">
        <v>-4000</v>
      </c>
    </row>
    <row r="21" spans="1:8" ht="12.75">
      <c r="A21" s="29"/>
      <c r="B21" s="43"/>
      <c r="C21" s="55"/>
      <c r="D21" s="158" t="s">
        <v>166</v>
      </c>
      <c r="E21" s="159"/>
      <c r="F21" s="159"/>
      <c r="G21" s="160"/>
      <c r="H21" s="160">
        <v>-500</v>
      </c>
    </row>
    <row r="22" spans="1:8" ht="12.75">
      <c r="A22" s="29"/>
      <c r="B22" s="43"/>
      <c r="C22" s="55"/>
      <c r="D22" s="158" t="s">
        <v>184</v>
      </c>
      <c r="E22" s="159"/>
      <c r="F22" s="159"/>
      <c r="G22" s="160"/>
      <c r="H22" s="160">
        <v>-3500</v>
      </c>
    </row>
    <row r="23" spans="1:8" ht="12.75">
      <c r="A23" s="29"/>
      <c r="B23" s="43"/>
      <c r="C23" s="55"/>
      <c r="D23" s="158" t="s">
        <v>170</v>
      </c>
      <c r="E23" s="159"/>
      <c r="F23" s="159"/>
      <c r="G23" s="160"/>
      <c r="H23" s="160">
        <v>-10000</v>
      </c>
    </row>
    <row r="24" spans="1:8" ht="12.75">
      <c r="A24" s="29">
        <v>41</v>
      </c>
      <c r="B24" s="43"/>
      <c r="C24" s="55">
        <v>634</v>
      </c>
      <c r="D24" s="42" t="s">
        <v>30</v>
      </c>
      <c r="E24" s="32">
        <v>7850</v>
      </c>
      <c r="F24" s="32">
        <v>7850</v>
      </c>
      <c r="G24" s="33">
        <v>3911.91</v>
      </c>
      <c r="H24" s="33"/>
    </row>
    <row r="25" spans="1:8" ht="12.75">
      <c r="A25" s="29">
        <v>41</v>
      </c>
      <c r="B25" s="43"/>
      <c r="C25" s="55">
        <v>635</v>
      </c>
      <c r="D25" s="42" t="s">
        <v>31</v>
      </c>
      <c r="E25" s="32">
        <v>34900</v>
      </c>
      <c r="F25" s="32">
        <v>34900</v>
      </c>
      <c r="G25" s="33">
        <v>17796.27</v>
      </c>
      <c r="H25" s="33">
        <f>SUM(H26:H26)</f>
        <v>0</v>
      </c>
    </row>
    <row r="26" spans="1:8" ht="12.75">
      <c r="A26" s="29"/>
      <c r="B26" s="43"/>
      <c r="C26" s="55"/>
      <c r="D26" s="158" t="s">
        <v>167</v>
      </c>
      <c r="E26" s="159"/>
      <c r="F26" s="159"/>
      <c r="G26" s="160"/>
      <c r="H26" s="160">
        <v>0</v>
      </c>
    </row>
    <row r="27" spans="1:8" ht="12.75">
      <c r="A27" s="29">
        <v>41</v>
      </c>
      <c r="B27" s="43"/>
      <c r="C27" s="55">
        <v>636</v>
      </c>
      <c r="D27" s="42" t="s">
        <v>32</v>
      </c>
      <c r="E27" s="32">
        <v>100</v>
      </c>
      <c r="F27" s="32">
        <v>100</v>
      </c>
      <c r="G27" s="33">
        <v>1794.12</v>
      </c>
      <c r="H27" s="33"/>
    </row>
    <row r="28" spans="1:8" ht="12.75">
      <c r="A28" s="29">
        <v>41</v>
      </c>
      <c r="B28" s="43"/>
      <c r="C28" s="55">
        <v>637</v>
      </c>
      <c r="D28" s="42" t="s">
        <v>19</v>
      </c>
      <c r="E28" s="32">
        <v>181288</v>
      </c>
      <c r="F28" s="32">
        <v>181288</v>
      </c>
      <c r="G28" s="33">
        <v>74609.22</v>
      </c>
      <c r="H28" s="33">
        <f>SUM(H29:H32)</f>
        <v>-14800</v>
      </c>
    </row>
    <row r="29" spans="1:8" ht="12.75">
      <c r="A29" s="29"/>
      <c r="B29" s="43"/>
      <c r="C29" s="55"/>
      <c r="D29" s="158" t="s">
        <v>164</v>
      </c>
      <c r="E29" s="159"/>
      <c r="F29" s="159"/>
      <c r="G29" s="160"/>
      <c r="H29" s="160">
        <v>-2000</v>
      </c>
    </row>
    <row r="30" spans="1:8" ht="12.75">
      <c r="A30" s="29"/>
      <c r="B30" s="43"/>
      <c r="C30" s="55"/>
      <c r="D30" s="183" t="s">
        <v>185</v>
      </c>
      <c r="E30" s="184">
        <v>3000</v>
      </c>
      <c r="F30" s="184">
        <v>3000</v>
      </c>
      <c r="G30" s="185">
        <v>0</v>
      </c>
      <c r="H30" s="185"/>
    </row>
    <row r="31" spans="1:8" ht="12.75">
      <c r="A31" s="29"/>
      <c r="B31" s="43"/>
      <c r="C31" s="55"/>
      <c r="D31" s="158" t="s">
        <v>179</v>
      </c>
      <c r="E31" s="159">
        <v>12800</v>
      </c>
      <c r="F31" s="159">
        <v>12800</v>
      </c>
      <c r="G31" s="160">
        <v>3986</v>
      </c>
      <c r="H31" s="160"/>
    </row>
    <row r="32" spans="1:8" ht="12.75">
      <c r="A32" s="29"/>
      <c r="B32" s="43"/>
      <c r="C32" s="55"/>
      <c r="D32" s="158" t="s">
        <v>168</v>
      </c>
      <c r="E32" s="159">
        <v>55380</v>
      </c>
      <c r="F32" s="159">
        <v>55380</v>
      </c>
      <c r="G32" s="160">
        <v>17192.63</v>
      </c>
      <c r="H32" s="160">
        <v>-12800</v>
      </c>
    </row>
    <row r="33" spans="1:8" ht="12.75">
      <c r="A33" s="29"/>
      <c r="B33" s="43"/>
      <c r="C33" s="55"/>
      <c r="D33" s="158" t="s">
        <v>180</v>
      </c>
      <c r="E33" s="159">
        <v>2000</v>
      </c>
      <c r="F33" s="159">
        <v>2000</v>
      </c>
      <c r="G33" s="160">
        <v>518.6</v>
      </c>
      <c r="H33" s="160"/>
    </row>
    <row r="34" spans="1:8" ht="12.75">
      <c r="A34" s="29">
        <v>41</v>
      </c>
      <c r="B34" s="43"/>
      <c r="C34" s="44">
        <v>640</v>
      </c>
      <c r="D34" s="40" t="s">
        <v>15</v>
      </c>
      <c r="E34" s="30">
        <f>SUM(E35:E36)</f>
        <v>28477</v>
      </c>
      <c r="F34" s="30">
        <f>SUM(F35:F36)</f>
        <v>28477</v>
      </c>
      <c r="G34" s="30">
        <f>SUM(G35:G36)</f>
        <v>10361.6</v>
      </c>
      <c r="H34" s="31">
        <f>SUM(H35:H39)</f>
        <v>-1800</v>
      </c>
    </row>
    <row r="35" spans="1:8" ht="12.75">
      <c r="A35" s="29">
        <v>41</v>
      </c>
      <c r="B35" s="43"/>
      <c r="C35" s="55">
        <v>641</v>
      </c>
      <c r="D35" s="42" t="s">
        <v>186</v>
      </c>
      <c r="E35" s="32">
        <v>10477</v>
      </c>
      <c r="F35" s="32">
        <v>10477</v>
      </c>
      <c r="G35" s="33">
        <v>2615.4</v>
      </c>
      <c r="H35" s="33"/>
    </row>
    <row r="36" spans="1:8" ht="12.75">
      <c r="A36" s="29"/>
      <c r="B36" s="43"/>
      <c r="C36" s="55">
        <v>642</v>
      </c>
      <c r="D36" s="42" t="s">
        <v>33</v>
      </c>
      <c r="E36" s="32">
        <v>18000</v>
      </c>
      <c r="F36" s="32">
        <v>18000</v>
      </c>
      <c r="G36" s="33">
        <v>7746.2</v>
      </c>
      <c r="H36" s="33">
        <v>-1000</v>
      </c>
    </row>
    <row r="37" spans="1:8" ht="12.75">
      <c r="A37" s="29"/>
      <c r="B37" s="43"/>
      <c r="C37" s="55"/>
      <c r="D37" s="158" t="s">
        <v>187</v>
      </c>
      <c r="E37" s="159">
        <v>5000</v>
      </c>
      <c r="F37" s="159">
        <v>5000</v>
      </c>
      <c r="G37" s="160">
        <v>0</v>
      </c>
      <c r="H37" s="160">
        <v>2500</v>
      </c>
    </row>
    <row r="38" spans="1:8" ht="12.75">
      <c r="A38" s="29"/>
      <c r="B38" s="43"/>
      <c r="C38" s="55"/>
      <c r="D38" s="183" t="s">
        <v>188</v>
      </c>
      <c r="E38" s="184">
        <v>4500</v>
      </c>
      <c r="F38" s="184">
        <v>4500</v>
      </c>
      <c r="G38" s="185">
        <v>1195</v>
      </c>
      <c r="H38" s="185">
        <v>-3300</v>
      </c>
    </row>
    <row r="39" spans="1:8" ht="13.5" thickBot="1">
      <c r="A39" s="29">
        <v>41</v>
      </c>
      <c r="B39" s="43"/>
      <c r="C39" s="55"/>
      <c r="D39" s="158" t="s">
        <v>237</v>
      </c>
      <c r="E39" s="159">
        <v>1000</v>
      </c>
      <c r="F39" s="159">
        <v>1000</v>
      </c>
      <c r="G39" s="160">
        <v>133</v>
      </c>
      <c r="H39" s="160"/>
    </row>
    <row r="40" spans="1:8" ht="12.75">
      <c r="A40" s="34">
        <v>41</v>
      </c>
      <c r="B40" s="35" t="s">
        <v>34</v>
      </c>
      <c r="C40" s="36"/>
      <c r="D40" s="37" t="s">
        <v>35</v>
      </c>
      <c r="E40" s="38">
        <f>SUM(E41:E43,E46)</f>
        <v>72291</v>
      </c>
      <c r="F40" s="38">
        <f>SUM(F41:F43,F46)</f>
        <v>64246</v>
      </c>
      <c r="G40" s="38">
        <f>SUM(G41:G43,G46)</f>
        <v>12101.330000000002</v>
      </c>
      <c r="H40" s="39">
        <f>SUM(H41:H46)</f>
        <v>-20000</v>
      </c>
    </row>
    <row r="41" spans="1:8" ht="12.75">
      <c r="A41" s="29">
        <v>41</v>
      </c>
      <c r="B41" s="43"/>
      <c r="C41" s="44">
        <v>610</v>
      </c>
      <c r="D41" s="40" t="s">
        <v>36</v>
      </c>
      <c r="E41" s="30">
        <v>18096</v>
      </c>
      <c r="F41" s="30">
        <v>18096</v>
      </c>
      <c r="G41" s="31">
        <v>7672.06</v>
      </c>
      <c r="H41" s="31"/>
    </row>
    <row r="42" spans="1:8" ht="12.75">
      <c r="A42" s="29">
        <v>41</v>
      </c>
      <c r="B42" s="43"/>
      <c r="C42" s="44">
        <v>620</v>
      </c>
      <c r="D42" s="40" t="s">
        <v>37</v>
      </c>
      <c r="E42" s="30">
        <v>6400</v>
      </c>
      <c r="F42" s="30">
        <v>6400</v>
      </c>
      <c r="G42" s="31">
        <v>2654.13</v>
      </c>
      <c r="H42" s="31"/>
    </row>
    <row r="43" spans="1:8" ht="12.75">
      <c r="A43" s="29">
        <v>41</v>
      </c>
      <c r="B43" s="43"/>
      <c r="C43" s="44">
        <v>630</v>
      </c>
      <c r="D43" s="40" t="s">
        <v>27</v>
      </c>
      <c r="E43" s="30">
        <f>SUM(E44:E45)</f>
        <v>1100</v>
      </c>
      <c r="F43" s="30">
        <f>SUM(F44:F45)</f>
        <v>1100</v>
      </c>
      <c r="G43" s="30">
        <f>SUM(G44:G45)</f>
        <v>313.87</v>
      </c>
      <c r="H43" s="31"/>
    </row>
    <row r="44" spans="1:8" ht="12.75">
      <c r="A44" s="29">
        <v>41</v>
      </c>
      <c r="B44" s="43"/>
      <c r="C44" s="55">
        <v>631</v>
      </c>
      <c r="D44" s="42" t="s">
        <v>38</v>
      </c>
      <c r="E44" s="32">
        <v>250</v>
      </c>
      <c r="F44" s="32">
        <v>250</v>
      </c>
      <c r="G44" s="33">
        <v>0</v>
      </c>
      <c r="H44" s="33"/>
    </row>
    <row r="45" spans="1:8" ht="12.75">
      <c r="A45" s="29">
        <v>41</v>
      </c>
      <c r="B45" s="43"/>
      <c r="C45" s="55">
        <v>637</v>
      </c>
      <c r="D45" s="42" t="s">
        <v>39</v>
      </c>
      <c r="E45" s="32">
        <v>850</v>
      </c>
      <c r="F45" s="32">
        <v>850</v>
      </c>
      <c r="G45" s="33">
        <v>313.87</v>
      </c>
      <c r="H45" s="33"/>
    </row>
    <row r="46" spans="1:8" ht="13.5" thickBot="1">
      <c r="A46" s="29">
        <v>41</v>
      </c>
      <c r="B46" s="43"/>
      <c r="C46" s="55">
        <v>637</v>
      </c>
      <c r="D46" s="42" t="s">
        <v>40</v>
      </c>
      <c r="E46" s="32">
        <v>46695</v>
      </c>
      <c r="F46" s="32">
        <v>38650</v>
      </c>
      <c r="G46" s="33">
        <v>1461.27</v>
      </c>
      <c r="H46" s="33">
        <v>-20000</v>
      </c>
    </row>
    <row r="47" spans="1:8" ht="12.75">
      <c r="A47" s="34"/>
      <c r="B47" s="35" t="s">
        <v>43</v>
      </c>
      <c r="C47" s="36"/>
      <c r="D47" s="37" t="s">
        <v>44</v>
      </c>
      <c r="E47" s="38">
        <f>SUM(E48:E53)</f>
        <v>620</v>
      </c>
      <c r="F47" s="38">
        <f>SUM(F48:F53)</f>
        <v>620</v>
      </c>
      <c r="G47" s="38">
        <f>SUM(G48:G53)</f>
        <v>3816.1</v>
      </c>
      <c r="H47" s="38"/>
    </row>
    <row r="48" spans="1:8" ht="12.75">
      <c r="A48" s="29">
        <v>111</v>
      </c>
      <c r="B48" s="43"/>
      <c r="C48" s="44">
        <v>610</v>
      </c>
      <c r="D48" s="40" t="s">
        <v>46</v>
      </c>
      <c r="E48" s="30">
        <v>0</v>
      </c>
      <c r="F48" s="30">
        <v>0</v>
      </c>
      <c r="G48" s="31">
        <v>2313.63</v>
      </c>
      <c r="H48" s="31"/>
    </row>
    <row r="49" spans="1:8" ht="12.75">
      <c r="A49" s="29">
        <v>111</v>
      </c>
      <c r="B49" s="43"/>
      <c r="C49" s="44">
        <v>620</v>
      </c>
      <c r="D49" s="40" t="s">
        <v>47</v>
      </c>
      <c r="E49" s="30">
        <v>0</v>
      </c>
      <c r="F49" s="30">
        <v>0</v>
      </c>
      <c r="G49" s="31">
        <v>870.62</v>
      </c>
      <c r="H49" s="31"/>
    </row>
    <row r="50" spans="1:8" ht="12.75">
      <c r="A50" s="29">
        <v>111</v>
      </c>
      <c r="B50" s="43"/>
      <c r="C50" s="44">
        <v>630</v>
      </c>
      <c r="D50" s="40" t="s">
        <v>45</v>
      </c>
      <c r="E50" s="30">
        <v>0</v>
      </c>
      <c r="F50" s="30">
        <v>0</v>
      </c>
      <c r="G50" s="30">
        <v>410.03</v>
      </c>
      <c r="H50" s="31"/>
    </row>
    <row r="51" spans="1:8" ht="12.75">
      <c r="A51" s="29">
        <v>41</v>
      </c>
      <c r="B51" s="43"/>
      <c r="C51" s="55">
        <v>610</v>
      </c>
      <c r="D51" s="42" t="s">
        <v>48</v>
      </c>
      <c r="E51" s="32">
        <v>0</v>
      </c>
      <c r="F51" s="32">
        <v>0</v>
      </c>
      <c r="G51" s="33">
        <v>160</v>
      </c>
      <c r="H51" s="33"/>
    </row>
    <row r="52" spans="1:8" ht="12.75">
      <c r="A52" s="29">
        <v>41</v>
      </c>
      <c r="B52" s="43"/>
      <c r="C52" s="55">
        <v>627</v>
      </c>
      <c r="D52" s="42" t="s">
        <v>49</v>
      </c>
      <c r="E52" s="32">
        <v>150</v>
      </c>
      <c r="F52" s="32">
        <v>150</v>
      </c>
      <c r="G52" s="33">
        <v>61.82</v>
      </c>
      <c r="H52" s="33"/>
    </row>
    <row r="53" spans="1:8" ht="13.5" thickBot="1">
      <c r="A53" s="29">
        <v>41</v>
      </c>
      <c r="B53" s="43"/>
      <c r="C53" s="55">
        <v>637</v>
      </c>
      <c r="D53" s="42" t="s">
        <v>50</v>
      </c>
      <c r="E53" s="32">
        <v>470</v>
      </c>
      <c r="F53" s="32">
        <v>470</v>
      </c>
      <c r="G53" s="33">
        <v>0</v>
      </c>
      <c r="H53" s="33"/>
    </row>
    <row r="54" spans="1:9" ht="12.75">
      <c r="A54" s="34">
        <v>111</v>
      </c>
      <c r="B54" s="35" t="s">
        <v>51</v>
      </c>
      <c r="C54" s="36"/>
      <c r="D54" s="37" t="s">
        <v>52</v>
      </c>
      <c r="E54" s="38">
        <f>SUM(E55:E61)</f>
        <v>0</v>
      </c>
      <c r="F54" s="38">
        <f>SUM(F55:F61)</f>
        <v>0</v>
      </c>
      <c r="G54" s="38">
        <f>SUM(G55:G61)</f>
        <v>10331.789999999999</v>
      </c>
      <c r="H54" s="38"/>
      <c r="I54" s="21"/>
    </row>
    <row r="55" spans="1:9" ht="12.75">
      <c r="A55" s="29">
        <v>111</v>
      </c>
      <c r="B55" s="43"/>
      <c r="C55" s="55">
        <v>610</v>
      </c>
      <c r="D55" s="42" t="s">
        <v>46</v>
      </c>
      <c r="E55" s="32">
        <v>0</v>
      </c>
      <c r="F55" s="32">
        <v>0</v>
      </c>
      <c r="G55" s="33">
        <v>6170.42</v>
      </c>
      <c r="H55" s="33"/>
      <c r="I55" s="21"/>
    </row>
    <row r="56" spans="1:9" ht="12.75">
      <c r="A56" s="29">
        <v>111</v>
      </c>
      <c r="B56" s="43"/>
      <c r="C56" s="55">
        <v>620</v>
      </c>
      <c r="D56" s="42" t="s">
        <v>47</v>
      </c>
      <c r="E56" s="32">
        <v>0</v>
      </c>
      <c r="F56" s="32">
        <v>0</v>
      </c>
      <c r="G56" s="33">
        <v>613.98</v>
      </c>
      <c r="H56" s="33"/>
      <c r="I56" s="21"/>
    </row>
    <row r="57" spans="1:9" ht="12.75">
      <c r="A57" s="29">
        <v>111</v>
      </c>
      <c r="B57" s="43"/>
      <c r="C57" s="55">
        <v>631</v>
      </c>
      <c r="D57" s="42" t="s">
        <v>53</v>
      </c>
      <c r="E57" s="32">
        <v>0</v>
      </c>
      <c r="F57" s="32">
        <v>0</v>
      </c>
      <c r="G57" s="33">
        <v>208.2</v>
      </c>
      <c r="H57" s="33"/>
      <c r="I57" s="21"/>
    </row>
    <row r="58" spans="1:9" ht="12.75">
      <c r="A58" s="29">
        <v>111</v>
      </c>
      <c r="B58" s="43"/>
      <c r="C58" s="55">
        <v>633</v>
      </c>
      <c r="D58" s="42" t="s">
        <v>54</v>
      </c>
      <c r="E58" s="32">
        <v>0</v>
      </c>
      <c r="F58" s="32">
        <v>0</v>
      </c>
      <c r="G58" s="33">
        <v>673.62</v>
      </c>
      <c r="H58" s="33"/>
      <c r="I58" s="21"/>
    </row>
    <row r="59" spans="1:9" ht="12.75">
      <c r="A59" s="29">
        <v>111</v>
      </c>
      <c r="B59" s="43"/>
      <c r="C59" s="55">
        <v>634</v>
      </c>
      <c r="D59" s="42" t="s">
        <v>30</v>
      </c>
      <c r="E59" s="32">
        <v>0</v>
      </c>
      <c r="F59" s="32">
        <v>0</v>
      </c>
      <c r="G59" s="32">
        <v>163.51</v>
      </c>
      <c r="H59" s="33"/>
      <c r="I59" s="21"/>
    </row>
    <row r="60" spans="1:9" ht="12.75">
      <c r="A60" s="29">
        <v>111</v>
      </c>
      <c r="B60" s="43"/>
      <c r="C60" s="55">
        <v>636</v>
      </c>
      <c r="D60" s="42" t="s">
        <v>32</v>
      </c>
      <c r="E60" s="32">
        <v>0</v>
      </c>
      <c r="F60" s="32">
        <v>0</v>
      </c>
      <c r="G60" s="33">
        <v>40</v>
      </c>
      <c r="H60" s="33"/>
      <c r="I60" s="21"/>
    </row>
    <row r="61" spans="1:9" ht="13.5" thickBot="1">
      <c r="A61" s="29">
        <v>111</v>
      </c>
      <c r="B61" s="43"/>
      <c r="C61" s="55">
        <v>637</v>
      </c>
      <c r="D61" s="42" t="s">
        <v>55</v>
      </c>
      <c r="E61" s="32">
        <v>0</v>
      </c>
      <c r="F61" s="32">
        <v>0</v>
      </c>
      <c r="G61" s="33">
        <v>2462.06</v>
      </c>
      <c r="H61" s="33"/>
      <c r="I61" s="21"/>
    </row>
    <row r="62" spans="1:9" ht="12.75">
      <c r="A62" s="34">
        <v>41</v>
      </c>
      <c r="B62" s="35" t="s">
        <v>56</v>
      </c>
      <c r="C62" s="36"/>
      <c r="D62" s="37" t="s">
        <v>58</v>
      </c>
      <c r="E62" s="38">
        <f>SUM(E63)</f>
        <v>51184</v>
      </c>
      <c r="F62" s="38">
        <f>SUM(F63)</f>
        <v>51184</v>
      </c>
      <c r="G62" s="38">
        <f>SUM(G63:G69)</f>
        <v>25914.7</v>
      </c>
      <c r="H62" s="38">
        <f>SUM(H63)</f>
        <v>0</v>
      </c>
      <c r="I62" s="21"/>
    </row>
    <row r="63" spans="1:9" ht="13.5" thickBot="1">
      <c r="A63" s="67">
        <v>41</v>
      </c>
      <c r="B63" s="68"/>
      <c r="C63" s="69">
        <v>650</v>
      </c>
      <c r="D63" s="70" t="s">
        <v>57</v>
      </c>
      <c r="E63" s="71">
        <v>51184</v>
      </c>
      <c r="F63" s="71">
        <v>51184</v>
      </c>
      <c r="G63" s="72">
        <v>23494.3</v>
      </c>
      <c r="H63" s="72">
        <v>0</v>
      </c>
      <c r="I63" s="21"/>
    </row>
    <row r="64" spans="1:9" ht="12.75">
      <c r="A64" s="34">
        <v>41</v>
      </c>
      <c r="B64" s="35" t="s">
        <v>95</v>
      </c>
      <c r="C64" s="36"/>
      <c r="D64" s="37" t="s">
        <v>96</v>
      </c>
      <c r="E64" s="38">
        <f>SUM(E65)</f>
        <v>3000</v>
      </c>
      <c r="F64" s="38">
        <f>SUM(F65)</f>
        <v>3000</v>
      </c>
      <c r="G64" s="38">
        <f>SUM(G65:G71)</f>
        <v>1210.2</v>
      </c>
      <c r="H64" s="38"/>
      <c r="I64" s="21"/>
    </row>
    <row r="65" spans="1:9" ht="13.5" thickBot="1">
      <c r="A65" s="67">
        <v>41</v>
      </c>
      <c r="B65" s="68"/>
      <c r="C65" s="69">
        <v>637</v>
      </c>
      <c r="D65" s="70" t="s">
        <v>97</v>
      </c>
      <c r="E65" s="71">
        <v>3000</v>
      </c>
      <c r="F65" s="71">
        <v>3000</v>
      </c>
      <c r="G65" s="72">
        <v>1210.2</v>
      </c>
      <c r="H65" s="72"/>
      <c r="I65" s="21"/>
    </row>
    <row r="66" spans="1:9" ht="12.75">
      <c r="A66" s="52"/>
      <c r="B66" s="58"/>
      <c r="C66" s="55"/>
      <c r="D66" s="62"/>
      <c r="E66" s="61"/>
      <c r="F66" s="61"/>
      <c r="G66" s="61"/>
      <c r="H66" s="61"/>
      <c r="I66" s="21"/>
    </row>
    <row r="67" spans="1:9" ht="12.75">
      <c r="A67" s="140" t="s">
        <v>143</v>
      </c>
      <c r="B67" s="58"/>
      <c r="C67" s="55"/>
      <c r="D67" s="59"/>
      <c r="E67" s="60"/>
      <c r="F67" s="60"/>
      <c r="G67" s="60"/>
      <c r="H67" s="60"/>
      <c r="I67" s="21"/>
    </row>
    <row r="68" spans="1:9" ht="12.75">
      <c r="A68" s="214" t="s">
        <v>144</v>
      </c>
      <c r="B68" s="215"/>
      <c r="C68" s="215"/>
      <c r="D68" s="215"/>
      <c r="E68" s="215"/>
      <c r="F68" s="215"/>
      <c r="G68" s="215"/>
      <c r="H68" s="215"/>
      <c r="I68" s="21"/>
    </row>
    <row r="69" spans="1:9" ht="12.75">
      <c r="A69" s="122" t="s">
        <v>146</v>
      </c>
      <c r="B69" s="122" t="s">
        <v>20</v>
      </c>
      <c r="C69" s="123">
        <v>635</v>
      </c>
      <c r="D69" s="123" t="s">
        <v>145</v>
      </c>
      <c r="E69" s="125"/>
      <c r="F69" s="125"/>
      <c r="G69" s="125"/>
      <c r="H69" s="125">
        <v>-3000</v>
      </c>
      <c r="I69" s="21"/>
    </row>
    <row r="70" spans="1:9" ht="12.75">
      <c r="A70" s="128"/>
      <c r="B70" s="130" t="s">
        <v>34</v>
      </c>
      <c r="C70" s="131">
        <v>637</v>
      </c>
      <c r="D70" s="132" t="s">
        <v>147</v>
      </c>
      <c r="E70" s="133"/>
      <c r="F70" s="133"/>
      <c r="G70" s="133"/>
      <c r="H70" s="133">
        <v>-12500</v>
      </c>
      <c r="I70" s="21"/>
    </row>
    <row r="71" spans="1:9" ht="12.75">
      <c r="A71" s="126"/>
      <c r="B71" s="122" t="s">
        <v>17</v>
      </c>
      <c r="C71" s="123">
        <v>635</v>
      </c>
      <c r="D71" s="124" t="s">
        <v>148</v>
      </c>
      <c r="E71" s="125"/>
      <c r="F71" s="125"/>
      <c r="G71" s="125"/>
      <c r="H71" s="125">
        <v>5500</v>
      </c>
      <c r="I71" s="21"/>
    </row>
    <row r="72" spans="1:9" ht="12.75">
      <c r="A72" s="126"/>
      <c r="B72" s="122" t="s">
        <v>73</v>
      </c>
      <c r="C72" s="123">
        <v>637</v>
      </c>
      <c r="D72" s="124" t="s">
        <v>149</v>
      </c>
      <c r="E72" s="125"/>
      <c r="F72" s="125"/>
      <c r="G72" s="125"/>
      <c r="H72" s="129">
        <v>10000</v>
      </c>
      <c r="I72" s="21"/>
    </row>
    <row r="73" spans="1:9" ht="12.75">
      <c r="A73" s="128"/>
      <c r="B73" s="122"/>
      <c r="C73" s="123"/>
      <c r="D73" s="127" t="s">
        <v>201</v>
      </c>
      <c r="E73" s="125"/>
      <c r="F73" s="125"/>
      <c r="G73" s="125"/>
      <c r="H73" s="125">
        <f>SUM(H69:H72)</f>
        <v>0</v>
      </c>
      <c r="I73" s="21"/>
    </row>
    <row r="75" ht="12.75">
      <c r="A75" s="65" t="s">
        <v>150</v>
      </c>
    </row>
    <row r="76" ht="12.75">
      <c r="A76" s="65" t="s">
        <v>151</v>
      </c>
    </row>
    <row r="77" ht="12.75">
      <c r="A77" s="65"/>
    </row>
    <row r="78" ht="12.75">
      <c r="A78" s="65" t="s">
        <v>197</v>
      </c>
    </row>
    <row r="79" ht="12.75">
      <c r="A79" s="65" t="s">
        <v>198</v>
      </c>
    </row>
    <row r="80" ht="12.75">
      <c r="A80" s="65" t="s">
        <v>199</v>
      </c>
    </row>
    <row r="81" ht="12.75">
      <c r="A81" s="65" t="s">
        <v>200</v>
      </c>
    </row>
    <row r="83" spans="1:8" ht="12.75">
      <c r="A83" s="126"/>
      <c r="B83" s="122" t="s">
        <v>23</v>
      </c>
      <c r="C83" s="123">
        <v>642</v>
      </c>
      <c r="D83" s="124" t="s">
        <v>203</v>
      </c>
      <c r="E83" s="125"/>
      <c r="F83" s="125"/>
      <c r="G83" s="125"/>
      <c r="H83" s="125">
        <v>2500</v>
      </c>
    </row>
    <row r="84" spans="1:8" ht="12.75">
      <c r="A84" s="126"/>
      <c r="B84" s="122" t="s">
        <v>88</v>
      </c>
      <c r="C84" s="123">
        <v>642</v>
      </c>
      <c r="D84" s="124" t="s">
        <v>202</v>
      </c>
      <c r="E84" s="125"/>
      <c r="F84" s="125"/>
      <c r="G84" s="125"/>
      <c r="H84" s="129">
        <v>-2500</v>
      </c>
    </row>
    <row r="85" spans="1:8" ht="12.75">
      <c r="A85" s="128"/>
      <c r="B85" s="122"/>
      <c r="C85" s="123"/>
      <c r="D85" s="127"/>
      <c r="E85" s="125"/>
      <c r="F85" s="125"/>
      <c r="G85" s="125"/>
      <c r="H85" s="125">
        <f>SUM(H81:H84)</f>
        <v>0</v>
      </c>
    </row>
  </sheetData>
  <sheetProtection/>
  <mergeCells count="2">
    <mergeCell ref="B4:C4"/>
    <mergeCell ref="A68:H68"/>
  </mergeCells>
  <printOptions/>
  <pageMargins left="0.2755905511811024" right="0.2362204724409449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J30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4.00390625" style="0" customWidth="1"/>
    <col min="2" max="2" width="8.00390625" style="0" customWidth="1"/>
    <col min="3" max="3" width="9.7109375" style="0" customWidth="1"/>
    <col min="4" max="4" width="37.421875" style="0" customWidth="1"/>
    <col min="5" max="5" width="10.421875" style="0" customWidth="1"/>
    <col min="6" max="6" width="10.8515625" style="0" customWidth="1"/>
    <col min="7" max="8" width="9.57421875" style="0" customWidth="1"/>
  </cols>
  <sheetData>
    <row r="2" ht="15.75" thickBot="1">
      <c r="D2" s="57" t="s">
        <v>59</v>
      </c>
    </row>
    <row r="3" spans="1:9" ht="12.75">
      <c r="A3" s="1" t="s">
        <v>0</v>
      </c>
      <c r="B3" s="2" t="s">
        <v>1</v>
      </c>
      <c r="C3" s="3" t="s">
        <v>2</v>
      </c>
      <c r="D3" s="4"/>
      <c r="E3" s="5" t="s">
        <v>3</v>
      </c>
      <c r="F3" s="6" t="s">
        <v>4</v>
      </c>
      <c r="G3" s="7" t="s">
        <v>41</v>
      </c>
      <c r="H3" s="7" t="s">
        <v>11</v>
      </c>
      <c r="I3" s="8"/>
    </row>
    <row r="4" spans="1:9" ht="12.75">
      <c r="A4" s="9"/>
      <c r="B4" s="212" t="s">
        <v>5</v>
      </c>
      <c r="C4" s="213"/>
      <c r="D4" s="10" t="s">
        <v>6</v>
      </c>
      <c r="E4" s="11" t="s">
        <v>7</v>
      </c>
      <c r="F4" s="10" t="s">
        <v>7</v>
      </c>
      <c r="G4" s="66" t="s">
        <v>42</v>
      </c>
      <c r="H4" s="12" t="s">
        <v>12</v>
      </c>
      <c r="I4" s="8"/>
    </row>
    <row r="5" spans="1:9" ht="13.5" thickBot="1">
      <c r="A5" s="13"/>
      <c r="B5" s="14"/>
      <c r="C5" s="15"/>
      <c r="D5" s="16"/>
      <c r="E5" s="17">
        <v>2012</v>
      </c>
      <c r="F5" s="18">
        <v>2012</v>
      </c>
      <c r="G5" s="19"/>
      <c r="H5" s="19"/>
      <c r="I5" s="8"/>
    </row>
    <row r="6" spans="1:9" ht="13.5" thickBot="1">
      <c r="A6" s="9"/>
      <c r="B6" s="20"/>
      <c r="C6" s="21"/>
      <c r="D6" s="22"/>
      <c r="E6" s="23"/>
      <c r="F6" s="23"/>
      <c r="G6" s="24"/>
      <c r="H6" s="24"/>
      <c r="I6" s="8"/>
    </row>
    <row r="7" spans="1:10" ht="13.5" thickBot="1">
      <c r="A7" s="25"/>
      <c r="B7" s="26"/>
      <c r="C7" s="27"/>
      <c r="D7" s="28" t="s">
        <v>13</v>
      </c>
      <c r="E7" s="45">
        <f>SUM(E8)</f>
        <v>199060</v>
      </c>
      <c r="F7" s="45">
        <f>SUM(F8)</f>
        <v>206060</v>
      </c>
      <c r="G7" s="45">
        <f>SUM(G8)</f>
        <v>77610.26000000001</v>
      </c>
      <c r="H7" s="46">
        <f>SUM(H8:H21)</f>
        <v>-5000</v>
      </c>
      <c r="J7" s="65"/>
    </row>
    <row r="8" spans="1:10" ht="12.75">
      <c r="A8" s="34">
        <v>41</v>
      </c>
      <c r="B8" s="35" t="s">
        <v>60</v>
      </c>
      <c r="C8" s="36"/>
      <c r="D8" s="37" t="s">
        <v>61</v>
      </c>
      <c r="E8" s="38">
        <f>SUM(E9:E11,F20)</f>
        <v>199060</v>
      </c>
      <c r="F8" s="38">
        <f>SUM(F9:F11,F20)</f>
        <v>206060</v>
      </c>
      <c r="G8" s="38">
        <f>SUM(G9:G11,G20)</f>
        <v>77610.26000000001</v>
      </c>
      <c r="H8" s="39"/>
      <c r="J8" s="54"/>
    </row>
    <row r="9" spans="1:10" ht="12.75">
      <c r="A9" s="29">
        <v>41</v>
      </c>
      <c r="B9" s="43"/>
      <c r="C9" s="44">
        <v>610</v>
      </c>
      <c r="D9" s="40" t="s">
        <v>25</v>
      </c>
      <c r="E9" s="30">
        <v>124800</v>
      </c>
      <c r="F9" s="30">
        <v>130000</v>
      </c>
      <c r="G9" s="31">
        <v>49589.3</v>
      </c>
      <c r="H9" s="31"/>
      <c r="J9" s="54"/>
    </row>
    <row r="10" spans="1:10" ht="12.75">
      <c r="A10" s="29">
        <v>41</v>
      </c>
      <c r="B10" s="43"/>
      <c r="C10" s="44">
        <v>620</v>
      </c>
      <c r="D10" s="40" t="s">
        <v>26</v>
      </c>
      <c r="E10" s="30">
        <v>43680</v>
      </c>
      <c r="F10" s="30">
        <v>45480</v>
      </c>
      <c r="G10" s="31">
        <v>17239.15</v>
      </c>
      <c r="H10" s="31"/>
      <c r="J10" s="54"/>
    </row>
    <row r="11" spans="1:8" ht="12.75">
      <c r="A11" s="29">
        <v>41</v>
      </c>
      <c r="B11" s="43"/>
      <c r="C11" s="44">
        <v>630</v>
      </c>
      <c r="D11" s="40" t="s">
        <v>27</v>
      </c>
      <c r="E11" s="30">
        <f>SUM(E12:E19)</f>
        <v>30480</v>
      </c>
      <c r="F11" s="30">
        <f>SUM(F12:F19)</f>
        <v>30480</v>
      </c>
      <c r="G11" s="30">
        <f>SUM(G12:G19)</f>
        <v>10781.81</v>
      </c>
      <c r="H11" s="31"/>
    </row>
    <row r="12" spans="1:8" ht="12.75">
      <c r="A12" s="29">
        <v>41</v>
      </c>
      <c r="B12" s="43"/>
      <c r="C12" s="55">
        <v>631</v>
      </c>
      <c r="D12" s="42" t="s">
        <v>28</v>
      </c>
      <c r="E12" s="32">
        <v>200</v>
      </c>
      <c r="F12" s="32">
        <v>200</v>
      </c>
      <c r="G12" s="33">
        <v>188.44</v>
      </c>
      <c r="H12" s="33"/>
    </row>
    <row r="13" spans="1:8" ht="12.75">
      <c r="A13" s="29">
        <v>41</v>
      </c>
      <c r="B13" s="43"/>
      <c r="C13" s="55">
        <v>632</v>
      </c>
      <c r="D13" s="42" t="s">
        <v>29</v>
      </c>
      <c r="E13" s="32">
        <v>2350</v>
      </c>
      <c r="F13" s="32">
        <v>2350</v>
      </c>
      <c r="G13" s="33">
        <v>1954.82</v>
      </c>
      <c r="H13" s="33"/>
    </row>
    <row r="14" spans="1:8" ht="12.75">
      <c r="A14" s="29">
        <v>41</v>
      </c>
      <c r="B14" s="43"/>
      <c r="C14" s="55">
        <v>633</v>
      </c>
      <c r="D14" s="42" t="s">
        <v>14</v>
      </c>
      <c r="E14" s="32">
        <v>8700</v>
      </c>
      <c r="F14" s="32">
        <v>8700</v>
      </c>
      <c r="G14" s="33">
        <v>2651.96</v>
      </c>
      <c r="H14" s="33">
        <v>-5000</v>
      </c>
    </row>
    <row r="15" spans="1:8" ht="12.75">
      <c r="A15" s="29"/>
      <c r="B15" s="43"/>
      <c r="C15" s="55"/>
      <c r="D15" s="174" t="s">
        <v>170</v>
      </c>
      <c r="E15" s="175"/>
      <c r="F15" s="175"/>
      <c r="G15" s="176"/>
      <c r="H15" s="33">
        <v>-2000</v>
      </c>
    </row>
    <row r="16" spans="1:8" ht="13.5" thickBot="1">
      <c r="A16" s="29"/>
      <c r="B16" s="43"/>
      <c r="C16" s="55"/>
      <c r="D16" s="70" t="s">
        <v>129</v>
      </c>
      <c r="E16" s="71">
        <v>0</v>
      </c>
      <c r="F16" s="71">
        <v>0</v>
      </c>
      <c r="G16" s="72">
        <v>0</v>
      </c>
      <c r="H16" s="33">
        <v>5000</v>
      </c>
    </row>
    <row r="17" spans="1:8" ht="12.75">
      <c r="A17" s="29">
        <v>41</v>
      </c>
      <c r="B17" s="43"/>
      <c r="C17" s="55">
        <v>634</v>
      </c>
      <c r="D17" s="42" t="s">
        <v>30</v>
      </c>
      <c r="E17" s="32">
        <v>5310</v>
      </c>
      <c r="F17" s="32">
        <v>5310</v>
      </c>
      <c r="G17" s="33">
        <v>1850.68</v>
      </c>
      <c r="H17" s="33"/>
    </row>
    <row r="18" spans="1:8" ht="12.75">
      <c r="A18" s="29">
        <v>41</v>
      </c>
      <c r="B18" s="43"/>
      <c r="C18" s="55">
        <v>635</v>
      </c>
      <c r="D18" s="42" t="s">
        <v>31</v>
      </c>
      <c r="E18" s="32">
        <v>1400</v>
      </c>
      <c r="F18" s="32">
        <v>1400</v>
      </c>
      <c r="G18" s="33">
        <v>19.9</v>
      </c>
      <c r="H18" s="33"/>
    </row>
    <row r="19" spans="1:8" ht="12.75">
      <c r="A19" s="29"/>
      <c r="B19" s="43"/>
      <c r="C19" s="55">
        <v>637</v>
      </c>
      <c r="D19" s="42" t="s">
        <v>19</v>
      </c>
      <c r="E19" s="32">
        <v>12520</v>
      </c>
      <c r="F19" s="32">
        <v>12520</v>
      </c>
      <c r="G19" s="33">
        <v>4116.01</v>
      </c>
      <c r="H19" s="33">
        <v>-3000</v>
      </c>
    </row>
    <row r="20" spans="1:8" ht="12.75">
      <c r="A20" s="29">
        <v>41</v>
      </c>
      <c r="B20" s="43"/>
      <c r="C20" s="44">
        <v>640</v>
      </c>
      <c r="D20" s="40" t="s">
        <v>15</v>
      </c>
      <c r="E20" s="30">
        <f>SUM(E21:E21)</f>
        <v>100</v>
      </c>
      <c r="F20" s="30">
        <f>SUM(F21:F21)</f>
        <v>100</v>
      </c>
      <c r="G20" s="30">
        <f>SUM(G21:G21)</f>
        <v>0</v>
      </c>
      <c r="H20" s="31"/>
    </row>
    <row r="21" spans="1:8" ht="13.5" thickBot="1">
      <c r="A21" s="67">
        <v>41</v>
      </c>
      <c r="B21" s="68"/>
      <c r="C21" s="69">
        <v>642</v>
      </c>
      <c r="D21" s="70" t="s">
        <v>62</v>
      </c>
      <c r="E21" s="71">
        <v>100</v>
      </c>
      <c r="F21" s="71">
        <v>100</v>
      </c>
      <c r="G21" s="72">
        <v>0</v>
      </c>
      <c r="H21" s="72"/>
    </row>
    <row r="22" spans="1:9" ht="12.75">
      <c r="A22" s="21"/>
      <c r="B22" s="58"/>
      <c r="C22" s="55"/>
      <c r="D22" s="59"/>
      <c r="E22" s="60"/>
      <c r="F22" s="60"/>
      <c r="G22" s="60"/>
      <c r="H22" s="60"/>
      <c r="I22" s="21"/>
    </row>
    <row r="23" spans="1:9" ht="12.75">
      <c r="A23" s="22" t="s">
        <v>152</v>
      </c>
      <c r="B23" s="58"/>
      <c r="C23" s="55"/>
      <c r="D23" s="62"/>
      <c r="E23" s="61"/>
      <c r="F23" s="61"/>
      <c r="G23" s="61"/>
      <c r="H23" s="61"/>
      <c r="I23" s="21"/>
    </row>
    <row r="24" spans="1:9" ht="12.75">
      <c r="A24" s="21"/>
      <c r="B24" s="58"/>
      <c r="C24" s="55"/>
      <c r="D24" s="59"/>
      <c r="E24" s="60"/>
      <c r="F24" s="60"/>
      <c r="G24" s="60"/>
      <c r="H24" s="60"/>
      <c r="I24" s="21"/>
    </row>
    <row r="25" spans="1:9" ht="12.75">
      <c r="A25" s="63"/>
      <c r="B25" s="58"/>
      <c r="C25" s="55"/>
      <c r="D25" s="59"/>
      <c r="E25" s="60"/>
      <c r="F25" s="60"/>
      <c r="G25" s="60"/>
      <c r="H25" s="60"/>
      <c r="I25" s="21"/>
    </row>
    <row r="26" spans="1:9" ht="12.75">
      <c r="A26" s="63"/>
      <c r="B26" s="58"/>
      <c r="C26" s="55"/>
      <c r="D26" s="59"/>
      <c r="E26" s="60"/>
      <c r="F26" s="60"/>
      <c r="G26" s="60"/>
      <c r="H26" s="60"/>
      <c r="I26" s="21"/>
    </row>
    <row r="27" spans="1:9" ht="12.75">
      <c r="A27" s="21"/>
      <c r="B27" s="58"/>
      <c r="C27" s="55"/>
      <c r="D27" s="64"/>
      <c r="E27" s="60"/>
      <c r="F27" s="60"/>
      <c r="G27" s="60"/>
      <c r="H27" s="60"/>
      <c r="I27" s="21"/>
    </row>
    <row r="28" spans="1:9" ht="12.75">
      <c r="A28" s="21"/>
      <c r="B28" s="58"/>
      <c r="C28" s="55"/>
      <c r="D28" s="59"/>
      <c r="E28" s="60"/>
      <c r="F28" s="60"/>
      <c r="G28" s="60"/>
      <c r="H28" s="60"/>
      <c r="I28" s="21"/>
    </row>
    <row r="29" spans="1:9" ht="12.75">
      <c r="A29" s="21"/>
      <c r="B29" s="58"/>
      <c r="C29" s="55"/>
      <c r="D29" s="59"/>
      <c r="E29" s="60"/>
      <c r="F29" s="60"/>
      <c r="G29" s="60"/>
      <c r="H29" s="60"/>
      <c r="I29" s="21"/>
    </row>
    <row r="30" spans="1:9" ht="12.75">
      <c r="A30" s="52"/>
      <c r="B30" s="58"/>
      <c r="C30" s="55"/>
      <c r="D30" s="62"/>
      <c r="E30" s="61"/>
      <c r="F30" s="61"/>
      <c r="G30" s="61"/>
      <c r="H30" s="61"/>
      <c r="I30" s="21"/>
    </row>
  </sheetData>
  <sheetProtection/>
  <mergeCells count="1">
    <mergeCell ref="B4:C4"/>
  </mergeCells>
  <printOptions/>
  <pageMargins left="0.33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J63"/>
  <sheetViews>
    <sheetView tabSelected="1" zoomScalePageLayoutView="0" workbookViewId="0" topLeftCell="A1">
      <selection activeCell="C56" sqref="C56"/>
    </sheetView>
  </sheetViews>
  <sheetFormatPr defaultColWidth="9.140625" defaultRowHeight="12.75"/>
  <cols>
    <col min="1" max="1" width="5.140625" style="0" customWidth="1"/>
    <col min="2" max="2" width="8.00390625" style="0" customWidth="1"/>
    <col min="3" max="3" width="9.7109375" style="0" customWidth="1"/>
    <col min="4" max="4" width="37.421875" style="0" customWidth="1"/>
    <col min="5" max="5" width="10.421875" style="0" customWidth="1"/>
    <col min="6" max="6" width="10.8515625" style="0" customWidth="1"/>
    <col min="7" max="8" width="9.57421875" style="0" customWidth="1"/>
  </cols>
  <sheetData>
    <row r="2" ht="15.75" thickBot="1">
      <c r="D2" s="57" t="s">
        <v>84</v>
      </c>
    </row>
    <row r="3" spans="1:9" ht="12.75">
      <c r="A3" s="1" t="s">
        <v>0</v>
      </c>
      <c r="B3" s="2" t="s">
        <v>1</v>
      </c>
      <c r="C3" s="3" t="s">
        <v>2</v>
      </c>
      <c r="D3" s="4"/>
      <c r="E3" s="5" t="s">
        <v>3</v>
      </c>
      <c r="F3" s="6" t="s">
        <v>4</v>
      </c>
      <c r="G3" s="7" t="s">
        <v>41</v>
      </c>
      <c r="H3" s="7" t="s">
        <v>11</v>
      </c>
      <c r="I3" s="8"/>
    </row>
    <row r="4" spans="1:9" ht="12.75">
      <c r="A4" s="9"/>
      <c r="B4" s="212" t="s">
        <v>5</v>
      </c>
      <c r="C4" s="213"/>
      <c r="D4" s="10" t="s">
        <v>6</v>
      </c>
      <c r="E4" s="11" t="s">
        <v>7</v>
      </c>
      <c r="F4" s="10" t="s">
        <v>7</v>
      </c>
      <c r="G4" s="66" t="s">
        <v>42</v>
      </c>
      <c r="H4" s="12" t="s">
        <v>12</v>
      </c>
      <c r="I4" s="8"/>
    </row>
    <row r="5" spans="1:9" ht="13.5" thickBot="1">
      <c r="A5" s="13"/>
      <c r="B5" s="14"/>
      <c r="C5" s="15"/>
      <c r="D5" s="16"/>
      <c r="E5" s="17">
        <v>2012</v>
      </c>
      <c r="F5" s="18">
        <v>2012</v>
      </c>
      <c r="G5" s="19"/>
      <c r="H5" s="19"/>
      <c r="I5" s="8"/>
    </row>
    <row r="6" spans="1:9" ht="13.5" thickBot="1">
      <c r="A6" s="9"/>
      <c r="B6" s="20"/>
      <c r="C6" s="21"/>
      <c r="D6" s="22"/>
      <c r="E6" s="23"/>
      <c r="F6" s="23"/>
      <c r="G6" s="24"/>
      <c r="H6" s="24"/>
      <c r="I6" s="8"/>
    </row>
    <row r="7" spans="1:10" ht="13.5" thickBot="1">
      <c r="A7" s="25"/>
      <c r="B7" s="26"/>
      <c r="C7" s="27"/>
      <c r="D7" s="28" t="s">
        <v>13</v>
      </c>
      <c r="E7" s="45">
        <f>SUM(E8,E20,E27,E33,E38,E40,E42,E51)</f>
        <v>1093570</v>
      </c>
      <c r="F7" s="45">
        <f>SUM(F8,F20,F27,F33,F38,F40,F42,F51)</f>
        <v>1101615</v>
      </c>
      <c r="G7" s="45">
        <f>SUM(G8,G20,G27,G33,G38,G40,G42,G51)</f>
        <v>467142.42000000004</v>
      </c>
      <c r="H7" s="46">
        <f>SUM(H8,H24,H27,H33,H38,H48,H51)</f>
        <v>-51611</v>
      </c>
      <c r="J7" s="65"/>
    </row>
    <row r="8" spans="1:10" ht="12.75">
      <c r="A8" s="34">
        <v>111</v>
      </c>
      <c r="B8" s="35" t="s">
        <v>64</v>
      </c>
      <c r="C8" s="36"/>
      <c r="D8" s="37" t="s">
        <v>65</v>
      </c>
      <c r="E8" s="38">
        <f>SUM(E15)</f>
        <v>36400</v>
      </c>
      <c r="F8" s="38">
        <f>SUM(F15)</f>
        <v>36400</v>
      </c>
      <c r="G8" s="38">
        <f>SUM(G9:G15)</f>
        <v>21895.84</v>
      </c>
      <c r="H8" s="38">
        <f>SUM(H15)</f>
        <v>-20489</v>
      </c>
      <c r="J8" s="54"/>
    </row>
    <row r="9" spans="1:10" ht="12.75">
      <c r="A9" s="29">
        <v>111</v>
      </c>
      <c r="B9" s="43"/>
      <c r="C9" s="55">
        <v>610</v>
      </c>
      <c r="D9" s="42" t="s">
        <v>46</v>
      </c>
      <c r="E9" s="32">
        <v>0</v>
      </c>
      <c r="F9" s="32">
        <v>0</v>
      </c>
      <c r="G9" s="33">
        <v>4219.4</v>
      </c>
      <c r="H9" s="33"/>
      <c r="J9" s="54"/>
    </row>
    <row r="10" spans="1:10" ht="12.75">
      <c r="A10" s="29">
        <v>111</v>
      </c>
      <c r="B10" s="43"/>
      <c r="C10" s="55">
        <v>620</v>
      </c>
      <c r="D10" s="42" t="s">
        <v>47</v>
      </c>
      <c r="E10" s="32">
        <v>0</v>
      </c>
      <c r="F10" s="32">
        <v>0</v>
      </c>
      <c r="G10" s="33">
        <v>1087.86</v>
      </c>
      <c r="H10" s="33"/>
      <c r="J10" s="54"/>
    </row>
    <row r="11" spans="1:8" ht="12.75">
      <c r="A11" s="29">
        <v>111</v>
      </c>
      <c r="B11" s="43"/>
      <c r="C11" s="55">
        <v>637</v>
      </c>
      <c r="D11" s="42" t="s">
        <v>66</v>
      </c>
      <c r="E11" s="32">
        <v>0</v>
      </c>
      <c r="F11" s="32">
        <v>0</v>
      </c>
      <c r="G11" s="33">
        <v>332.31</v>
      </c>
      <c r="H11" s="33"/>
    </row>
    <row r="12" spans="1:8" ht="12.75">
      <c r="A12" s="29" t="s">
        <v>126</v>
      </c>
      <c r="B12" s="43"/>
      <c r="C12" s="55">
        <v>633</v>
      </c>
      <c r="D12" s="42" t="s">
        <v>127</v>
      </c>
      <c r="E12" s="32">
        <v>0</v>
      </c>
      <c r="F12" s="32">
        <v>0</v>
      </c>
      <c r="G12" s="33">
        <v>2000</v>
      </c>
      <c r="H12" s="33"/>
    </row>
    <row r="13" spans="1:8" ht="12.75">
      <c r="A13" s="29">
        <v>41</v>
      </c>
      <c r="B13" s="43"/>
      <c r="C13" s="55">
        <v>633</v>
      </c>
      <c r="D13" s="42" t="s">
        <v>67</v>
      </c>
      <c r="E13" s="32">
        <v>0</v>
      </c>
      <c r="F13" s="32">
        <v>0</v>
      </c>
      <c r="G13" s="33">
        <v>289</v>
      </c>
      <c r="H13" s="33"/>
    </row>
    <row r="14" spans="1:8" ht="12.75">
      <c r="A14" s="29">
        <v>41</v>
      </c>
      <c r="B14" s="43"/>
      <c r="C14" s="55">
        <v>637</v>
      </c>
      <c r="D14" s="42" t="s">
        <v>68</v>
      </c>
      <c r="E14" s="32">
        <v>0</v>
      </c>
      <c r="F14" s="32">
        <v>0</v>
      </c>
      <c r="G14" s="32">
        <v>52.99</v>
      </c>
      <c r="H14" s="33"/>
    </row>
    <row r="15" spans="1:8" ht="12.75">
      <c r="A15" s="161">
        <v>41</v>
      </c>
      <c r="B15" s="162"/>
      <c r="C15" s="163">
        <v>637</v>
      </c>
      <c r="D15" s="164" t="s">
        <v>69</v>
      </c>
      <c r="E15" s="149">
        <f>SUM(E16:E19)</f>
        <v>36400</v>
      </c>
      <c r="F15" s="149">
        <f>SUM(F16:F19)</f>
        <v>36400</v>
      </c>
      <c r="G15" s="165">
        <f>SUM(G16:G19)</f>
        <v>13914.28</v>
      </c>
      <c r="H15" s="165">
        <f>SUM(H16:H19)</f>
        <v>-20489</v>
      </c>
    </row>
    <row r="16" spans="1:8" ht="12.75">
      <c r="A16" s="180">
        <v>41</v>
      </c>
      <c r="B16" s="181"/>
      <c r="C16" s="182"/>
      <c r="D16" s="177" t="s">
        <v>175</v>
      </c>
      <c r="E16" s="178">
        <v>2000</v>
      </c>
      <c r="F16" s="178">
        <v>2000</v>
      </c>
      <c r="G16" s="179">
        <v>2999.28</v>
      </c>
      <c r="H16" s="179"/>
    </row>
    <row r="17" spans="1:8" ht="12.75">
      <c r="A17" s="180"/>
      <c r="B17" s="181"/>
      <c r="C17" s="182"/>
      <c r="D17" s="177" t="s">
        <v>176</v>
      </c>
      <c r="E17" s="178">
        <v>7000</v>
      </c>
      <c r="F17" s="178">
        <v>7000</v>
      </c>
      <c r="G17" s="179">
        <v>2271</v>
      </c>
      <c r="H17" s="179">
        <v>-4411</v>
      </c>
    </row>
    <row r="18" spans="1:8" ht="12.75">
      <c r="A18" s="180">
        <v>41</v>
      </c>
      <c r="B18" s="181"/>
      <c r="C18" s="182"/>
      <c r="D18" s="177" t="s">
        <v>177</v>
      </c>
      <c r="E18" s="178">
        <v>13400</v>
      </c>
      <c r="F18" s="178">
        <v>13400</v>
      </c>
      <c r="G18" s="179">
        <v>0</v>
      </c>
      <c r="H18" s="179">
        <v>-13400</v>
      </c>
    </row>
    <row r="19" spans="1:8" ht="13.5" thickBot="1">
      <c r="A19" s="180">
        <v>41</v>
      </c>
      <c r="B19" s="181"/>
      <c r="C19" s="182"/>
      <c r="D19" s="177" t="s">
        <v>178</v>
      </c>
      <c r="E19" s="178">
        <v>14000</v>
      </c>
      <c r="F19" s="178">
        <v>14000</v>
      </c>
      <c r="G19" s="179">
        <v>8644</v>
      </c>
      <c r="H19" s="179">
        <v>-2678</v>
      </c>
    </row>
    <row r="20" spans="1:8" ht="12.75">
      <c r="A20" s="34">
        <v>111</v>
      </c>
      <c r="B20" s="35" t="s">
        <v>63</v>
      </c>
      <c r="C20" s="36"/>
      <c r="D20" s="37" t="s">
        <v>70</v>
      </c>
      <c r="E20" s="38">
        <f>SUM(E21:E23)</f>
        <v>0</v>
      </c>
      <c r="F20" s="38">
        <f>SUM(F21:F23)</f>
        <v>0</v>
      </c>
      <c r="G20" s="38">
        <f>SUM(G21:G23)</f>
        <v>13480.55</v>
      </c>
      <c r="H20" s="39"/>
    </row>
    <row r="21" spans="1:8" ht="12.75">
      <c r="A21" s="29">
        <v>111</v>
      </c>
      <c r="B21" s="43"/>
      <c r="C21" s="44">
        <v>610</v>
      </c>
      <c r="D21" s="40" t="s">
        <v>46</v>
      </c>
      <c r="E21" s="30">
        <v>0</v>
      </c>
      <c r="F21" s="30">
        <v>0</v>
      </c>
      <c r="G21" s="31">
        <v>3700.97</v>
      </c>
      <c r="H21" s="31"/>
    </row>
    <row r="22" spans="1:8" ht="12.75">
      <c r="A22" s="29">
        <v>111</v>
      </c>
      <c r="B22" s="43"/>
      <c r="C22" s="44">
        <v>620</v>
      </c>
      <c r="D22" s="40" t="s">
        <v>71</v>
      </c>
      <c r="E22" s="30">
        <v>0</v>
      </c>
      <c r="F22" s="30">
        <v>0</v>
      </c>
      <c r="G22" s="31">
        <v>3561.55</v>
      </c>
      <c r="H22" s="31"/>
    </row>
    <row r="23" spans="1:8" ht="13.5" thickBot="1">
      <c r="A23" s="29">
        <v>111</v>
      </c>
      <c r="B23" s="43"/>
      <c r="C23" s="44">
        <v>630</v>
      </c>
      <c r="D23" s="40" t="s">
        <v>45</v>
      </c>
      <c r="E23" s="30">
        <v>0</v>
      </c>
      <c r="F23" s="30">
        <v>0</v>
      </c>
      <c r="G23" s="30">
        <v>6218.03</v>
      </c>
      <c r="H23" s="31"/>
    </row>
    <row r="24" spans="1:8" ht="12.75">
      <c r="A24" s="34">
        <v>4</v>
      </c>
      <c r="B24" s="35" t="s">
        <v>63</v>
      </c>
      <c r="C24" s="36"/>
      <c r="D24" s="37" t="s">
        <v>140</v>
      </c>
      <c r="E24" s="38">
        <f>SUM(E25:E27)</f>
        <v>103230</v>
      </c>
      <c r="F24" s="38">
        <f>SUM(F25:F27)</f>
        <v>111275</v>
      </c>
      <c r="G24" s="38">
        <v>0</v>
      </c>
      <c r="H24" s="39">
        <f>SUM(H25:H26)</f>
        <v>3500</v>
      </c>
    </row>
    <row r="25" spans="1:8" ht="12.75">
      <c r="A25" s="29">
        <v>41</v>
      </c>
      <c r="B25" s="43"/>
      <c r="C25" s="55">
        <v>635</v>
      </c>
      <c r="D25" s="42" t="s">
        <v>141</v>
      </c>
      <c r="E25" s="32">
        <v>0</v>
      </c>
      <c r="F25" s="32">
        <v>0</v>
      </c>
      <c r="G25" s="33">
        <v>0</v>
      </c>
      <c r="H25" s="33">
        <v>2500</v>
      </c>
    </row>
    <row r="26" spans="1:8" ht="13.5" thickBot="1">
      <c r="A26" s="29">
        <v>41</v>
      </c>
      <c r="B26" s="43"/>
      <c r="C26" s="55"/>
      <c r="D26" s="42" t="s">
        <v>142</v>
      </c>
      <c r="E26" s="32">
        <v>0</v>
      </c>
      <c r="F26" s="32">
        <v>0</v>
      </c>
      <c r="G26" s="33">
        <v>0</v>
      </c>
      <c r="H26" s="33">
        <v>1000</v>
      </c>
    </row>
    <row r="27" spans="1:8" ht="12.75">
      <c r="A27" s="34"/>
      <c r="B27" s="35" t="s">
        <v>8</v>
      </c>
      <c r="C27" s="36"/>
      <c r="D27" s="37" t="s">
        <v>9</v>
      </c>
      <c r="E27" s="38">
        <f>SUM(E28:E31)</f>
        <v>103230</v>
      </c>
      <c r="F27" s="38">
        <f>SUM(F28:F31)</f>
        <v>111275</v>
      </c>
      <c r="G27" s="38">
        <f>SUM(G28:G31)</f>
        <v>19933.239999999998</v>
      </c>
      <c r="H27" s="38">
        <f>SUM(H28:H32)</f>
        <v>0</v>
      </c>
    </row>
    <row r="28" spans="1:8" ht="12.75">
      <c r="A28" s="29">
        <v>41</v>
      </c>
      <c r="B28" s="43"/>
      <c r="C28" s="55">
        <v>635</v>
      </c>
      <c r="D28" s="42" t="s">
        <v>31</v>
      </c>
      <c r="E28" s="32">
        <v>74352</v>
      </c>
      <c r="F28" s="32">
        <v>74352</v>
      </c>
      <c r="G28" s="33">
        <v>4419.21</v>
      </c>
      <c r="H28" s="31">
        <v>-50000</v>
      </c>
    </row>
    <row r="29" spans="1:8" ht="12.75">
      <c r="A29" s="56"/>
      <c r="B29" s="43"/>
      <c r="C29" s="55"/>
      <c r="D29" s="50"/>
      <c r="E29" s="47"/>
      <c r="F29" s="47"/>
      <c r="G29" s="48"/>
      <c r="H29" s="73"/>
    </row>
    <row r="30" spans="1:8" ht="12.75">
      <c r="A30" s="29">
        <v>41</v>
      </c>
      <c r="B30" s="43"/>
      <c r="C30" s="55">
        <v>637</v>
      </c>
      <c r="D30" s="42" t="s">
        <v>72</v>
      </c>
      <c r="E30" s="32">
        <v>0</v>
      </c>
      <c r="F30" s="32">
        <v>0</v>
      </c>
      <c r="G30" s="33">
        <v>1075.03</v>
      </c>
      <c r="H30" s="31">
        <v>50000</v>
      </c>
    </row>
    <row r="31" spans="1:8" ht="12.75">
      <c r="A31" s="29">
        <v>41</v>
      </c>
      <c r="B31" s="43"/>
      <c r="C31" s="44">
        <v>640</v>
      </c>
      <c r="D31" s="40" t="s">
        <v>15</v>
      </c>
      <c r="E31" s="30">
        <f>SUM(E32)</f>
        <v>28878</v>
      </c>
      <c r="F31" s="30">
        <f>SUM(F32)</f>
        <v>36923</v>
      </c>
      <c r="G31" s="30">
        <f>SUM(G32)</f>
        <v>14439</v>
      </c>
      <c r="H31" s="31"/>
    </row>
    <row r="32" spans="1:8" ht="13.5" thickBot="1">
      <c r="A32" s="67">
        <v>41</v>
      </c>
      <c r="B32" s="68"/>
      <c r="C32" s="69">
        <v>644001</v>
      </c>
      <c r="D32" s="70" t="s">
        <v>16</v>
      </c>
      <c r="E32" s="71">
        <v>28878</v>
      </c>
      <c r="F32" s="71">
        <v>36923</v>
      </c>
      <c r="G32" s="72">
        <v>14439</v>
      </c>
      <c r="H32" s="72"/>
    </row>
    <row r="33" spans="1:8" ht="12.75">
      <c r="A33" s="34"/>
      <c r="B33" s="35" t="s">
        <v>73</v>
      </c>
      <c r="C33" s="36"/>
      <c r="D33" s="37" t="s">
        <v>74</v>
      </c>
      <c r="E33" s="38">
        <f>SUM(E34:E35)</f>
        <v>946940</v>
      </c>
      <c r="F33" s="38">
        <f>SUM(F34:F35)</f>
        <v>946940</v>
      </c>
      <c r="G33" s="38">
        <f>SUM(G34:G35)</f>
        <v>406272.51</v>
      </c>
      <c r="H33" s="38">
        <f>SUM(H34:H35)</f>
        <v>-37122</v>
      </c>
    </row>
    <row r="34" spans="1:8" ht="12.75">
      <c r="A34" s="29">
        <v>41</v>
      </c>
      <c r="B34" s="43"/>
      <c r="C34" s="55">
        <v>637</v>
      </c>
      <c r="D34" s="42" t="s">
        <v>19</v>
      </c>
      <c r="E34" s="32">
        <v>4500</v>
      </c>
      <c r="F34" s="32">
        <v>4500</v>
      </c>
      <c r="G34" s="33">
        <v>2472.51</v>
      </c>
      <c r="H34" s="31">
        <v>10000</v>
      </c>
    </row>
    <row r="35" spans="1:8" ht="12.75">
      <c r="A35" s="29">
        <v>41</v>
      </c>
      <c r="B35" s="43"/>
      <c r="C35" s="44">
        <v>640</v>
      </c>
      <c r="D35" s="40" t="s">
        <v>15</v>
      </c>
      <c r="E35" s="30">
        <f>SUM(E36:E37)</f>
        <v>942440</v>
      </c>
      <c r="F35" s="30">
        <f>SUM(F36:F37)</f>
        <v>942440</v>
      </c>
      <c r="G35" s="30">
        <f>SUM(G36:G37)</f>
        <v>403800</v>
      </c>
      <c r="H35" s="156">
        <f>SUM(H36:H37)</f>
        <v>-47122</v>
      </c>
    </row>
    <row r="36" spans="1:8" ht="12.75">
      <c r="A36" s="29">
        <v>41</v>
      </c>
      <c r="B36" s="43"/>
      <c r="C36" s="55">
        <v>644</v>
      </c>
      <c r="D36" s="42" t="s">
        <v>75</v>
      </c>
      <c r="E36" s="32">
        <v>281440</v>
      </c>
      <c r="F36" s="32">
        <v>281440</v>
      </c>
      <c r="G36" s="33">
        <v>116000</v>
      </c>
      <c r="H36" s="31">
        <v>-14072</v>
      </c>
    </row>
    <row r="37" spans="1:8" ht="13.5" thickBot="1">
      <c r="A37" s="29">
        <v>41</v>
      </c>
      <c r="B37" s="43"/>
      <c r="C37" s="55">
        <v>644</v>
      </c>
      <c r="D37" s="42" t="s">
        <v>76</v>
      </c>
      <c r="E37" s="32">
        <v>661000</v>
      </c>
      <c r="F37" s="32">
        <v>661000</v>
      </c>
      <c r="G37" s="32">
        <v>287800</v>
      </c>
      <c r="H37" s="33">
        <v>-33050</v>
      </c>
    </row>
    <row r="38" spans="1:8" ht="12.75">
      <c r="A38" s="34"/>
      <c r="B38" s="35" t="s">
        <v>17</v>
      </c>
      <c r="C38" s="36"/>
      <c r="D38" s="37" t="s">
        <v>18</v>
      </c>
      <c r="E38" s="38">
        <f>SUM(E39)</f>
        <v>1000</v>
      </c>
      <c r="F38" s="38">
        <f>SUM(F39)</f>
        <v>1000</v>
      </c>
      <c r="G38" s="38">
        <f>SUM(G39)</f>
        <v>0</v>
      </c>
      <c r="H38" s="38">
        <f>SUM(H39)</f>
        <v>5500</v>
      </c>
    </row>
    <row r="39" spans="1:8" ht="13.5" thickBot="1">
      <c r="A39" s="29">
        <v>41</v>
      </c>
      <c r="B39" s="43"/>
      <c r="C39" s="55">
        <v>635</v>
      </c>
      <c r="D39" s="42" t="s">
        <v>31</v>
      </c>
      <c r="E39" s="32">
        <v>1000</v>
      </c>
      <c r="F39" s="32">
        <v>1000</v>
      </c>
      <c r="G39" s="33">
        <v>0</v>
      </c>
      <c r="H39" s="31">
        <v>5500</v>
      </c>
    </row>
    <row r="40" spans="1:9" ht="12.75">
      <c r="A40" s="34"/>
      <c r="B40" s="35" t="s">
        <v>77</v>
      </c>
      <c r="C40" s="36"/>
      <c r="D40" s="37" t="s">
        <v>128</v>
      </c>
      <c r="E40" s="38">
        <f>SUM(E41:E45)</f>
        <v>2000</v>
      </c>
      <c r="F40" s="38">
        <f>SUM(F41:F45)</f>
        <v>2000</v>
      </c>
      <c r="G40" s="38">
        <f>SUM(G41)</f>
        <v>0</v>
      </c>
      <c r="H40" s="38"/>
      <c r="I40" s="21"/>
    </row>
    <row r="41" spans="1:9" ht="13.5" thickBot="1">
      <c r="A41" s="67">
        <v>41</v>
      </c>
      <c r="B41" s="68"/>
      <c r="C41" s="69">
        <v>637</v>
      </c>
      <c r="D41" s="70" t="s">
        <v>19</v>
      </c>
      <c r="E41" s="71">
        <v>2000</v>
      </c>
      <c r="F41" s="71">
        <v>2000</v>
      </c>
      <c r="G41" s="72">
        <v>0</v>
      </c>
      <c r="H41" s="77"/>
      <c r="I41" s="21"/>
    </row>
    <row r="42" spans="1:9" ht="12.75">
      <c r="A42" s="34">
        <v>111</v>
      </c>
      <c r="B42" s="35" t="s">
        <v>78</v>
      </c>
      <c r="C42" s="36"/>
      <c r="D42" s="166" t="s">
        <v>79</v>
      </c>
      <c r="E42" s="38">
        <f>SUM(E43:E45)</f>
        <v>0</v>
      </c>
      <c r="F42" s="38">
        <f>SUM(F43:F45)</f>
        <v>0</v>
      </c>
      <c r="G42" s="38">
        <f>SUM(G43:G47)</f>
        <v>5560.280000000001</v>
      </c>
      <c r="H42" s="39"/>
      <c r="I42" s="21"/>
    </row>
    <row r="43" spans="1:9" ht="12.75">
      <c r="A43" s="29">
        <v>111</v>
      </c>
      <c r="B43" s="43"/>
      <c r="C43" s="44">
        <v>610</v>
      </c>
      <c r="D43" s="40" t="s">
        <v>46</v>
      </c>
      <c r="E43" s="30">
        <v>0</v>
      </c>
      <c r="F43" s="30">
        <v>0</v>
      </c>
      <c r="G43" s="31">
        <v>2522.52</v>
      </c>
      <c r="H43" s="31"/>
      <c r="I43" s="21"/>
    </row>
    <row r="44" spans="1:9" ht="12.75">
      <c r="A44" s="29">
        <v>111</v>
      </c>
      <c r="B44" s="43"/>
      <c r="C44" s="44">
        <v>620</v>
      </c>
      <c r="D44" s="40" t="s">
        <v>71</v>
      </c>
      <c r="E44" s="30">
        <v>0</v>
      </c>
      <c r="F44" s="30">
        <v>0</v>
      </c>
      <c r="G44" s="31">
        <v>855.59</v>
      </c>
      <c r="H44" s="31"/>
      <c r="I44" s="21"/>
    </row>
    <row r="45" spans="1:9" ht="12.75">
      <c r="A45" s="29">
        <v>111</v>
      </c>
      <c r="B45" s="43"/>
      <c r="C45" s="44">
        <v>630</v>
      </c>
      <c r="D45" s="40" t="s">
        <v>45</v>
      </c>
      <c r="E45" s="30">
        <v>0</v>
      </c>
      <c r="F45" s="30">
        <v>0</v>
      </c>
      <c r="G45" s="30">
        <v>584.98</v>
      </c>
      <c r="H45" s="31"/>
      <c r="I45" s="21"/>
    </row>
    <row r="46" spans="1:9" ht="12.75">
      <c r="A46" s="161">
        <v>41</v>
      </c>
      <c r="B46" s="43"/>
      <c r="C46" s="55">
        <v>610</v>
      </c>
      <c r="D46" s="42" t="s">
        <v>80</v>
      </c>
      <c r="E46" s="32">
        <v>0</v>
      </c>
      <c r="F46" s="32">
        <v>0</v>
      </c>
      <c r="G46" s="165">
        <v>1099.97</v>
      </c>
      <c r="H46" s="33"/>
      <c r="I46" s="21"/>
    </row>
    <row r="47" spans="1:9" ht="13.5" thickBot="1">
      <c r="A47" s="167">
        <v>41</v>
      </c>
      <c r="B47" s="68"/>
      <c r="C47" s="69">
        <v>620</v>
      </c>
      <c r="D47" s="70" t="s">
        <v>81</v>
      </c>
      <c r="E47" s="71">
        <v>0</v>
      </c>
      <c r="F47" s="71">
        <v>0</v>
      </c>
      <c r="G47" s="147">
        <v>497.22</v>
      </c>
      <c r="H47" s="72"/>
      <c r="I47" s="21"/>
    </row>
    <row r="48" spans="1:9" ht="12.75">
      <c r="A48" s="34"/>
      <c r="B48" s="35" t="s">
        <v>10</v>
      </c>
      <c r="C48" s="36"/>
      <c r="D48" s="37" t="s">
        <v>82</v>
      </c>
      <c r="E48" s="38">
        <f>SUM(E49)</f>
        <v>0</v>
      </c>
      <c r="F48" s="38">
        <f>SUM(F49)</f>
        <v>0</v>
      </c>
      <c r="G48" s="38">
        <f>SUM(G49)</f>
        <v>0</v>
      </c>
      <c r="H48" s="38">
        <f>SUM(H49:H50)</f>
        <v>0</v>
      </c>
      <c r="I48" s="114"/>
    </row>
    <row r="49" spans="1:9" ht="12.75">
      <c r="A49" s="49"/>
      <c r="B49" s="53"/>
      <c r="C49" s="51"/>
      <c r="D49" s="50"/>
      <c r="E49" s="47"/>
      <c r="F49" s="47"/>
      <c r="G49" s="48"/>
      <c r="H49" s="48"/>
      <c r="I49" s="61"/>
    </row>
    <row r="50" spans="1:9" ht="13.5" thickBot="1">
      <c r="A50" s="115"/>
      <c r="B50" s="116"/>
      <c r="C50" s="117"/>
      <c r="D50" s="118"/>
      <c r="E50" s="119"/>
      <c r="F50" s="119"/>
      <c r="G50" s="120"/>
      <c r="H50" s="120"/>
      <c r="I50" s="61"/>
    </row>
    <row r="51" spans="1:9" ht="12.75">
      <c r="A51" s="34"/>
      <c r="B51" s="35" t="s">
        <v>20</v>
      </c>
      <c r="C51" s="36"/>
      <c r="D51" s="37" t="s">
        <v>21</v>
      </c>
      <c r="E51" s="38">
        <f>SUM(E52:E53)</f>
        <v>4000</v>
      </c>
      <c r="F51" s="38">
        <f>SUM(F52:F53)</f>
        <v>4000</v>
      </c>
      <c r="G51" s="38">
        <f>SUM(G52:G53)</f>
        <v>0</v>
      </c>
      <c r="H51" s="38">
        <f>SUM(H52:H53)</f>
        <v>-3000</v>
      </c>
      <c r="I51" s="21"/>
    </row>
    <row r="52" spans="1:9" ht="12.75">
      <c r="A52" s="29">
        <v>41</v>
      </c>
      <c r="B52" s="43"/>
      <c r="C52" s="55">
        <v>635</v>
      </c>
      <c r="D52" s="42" t="s">
        <v>31</v>
      </c>
      <c r="E52" s="32">
        <v>3000</v>
      </c>
      <c r="F52" s="32">
        <v>3000</v>
      </c>
      <c r="G52" s="33">
        <v>0</v>
      </c>
      <c r="H52" s="31">
        <v>-3000</v>
      </c>
      <c r="I52" s="21"/>
    </row>
    <row r="53" spans="1:9" ht="13.5" thickBot="1">
      <c r="A53" s="67"/>
      <c r="B53" s="68"/>
      <c r="C53" s="69">
        <v>637</v>
      </c>
      <c r="D53" s="78" t="s">
        <v>19</v>
      </c>
      <c r="E53" s="79">
        <v>1000</v>
      </c>
      <c r="F53" s="79">
        <v>1000</v>
      </c>
      <c r="G53" s="80">
        <v>0</v>
      </c>
      <c r="H53" s="81"/>
      <c r="I53" s="21"/>
    </row>
    <row r="54" spans="1:9" ht="12.75">
      <c r="A54" s="52"/>
      <c r="B54" s="58"/>
      <c r="C54" s="55"/>
      <c r="D54" s="62"/>
      <c r="E54" s="61"/>
      <c r="F54" s="61"/>
      <c r="G54" s="61"/>
      <c r="H54" s="61"/>
      <c r="I54" s="21"/>
    </row>
    <row r="55" spans="1:9" ht="12.75">
      <c r="A55" s="52"/>
      <c r="B55" s="58"/>
      <c r="C55" s="55"/>
      <c r="D55" s="62"/>
      <c r="E55" s="61"/>
      <c r="F55" s="61"/>
      <c r="G55" s="61"/>
      <c r="H55" s="61"/>
      <c r="I55" s="21"/>
    </row>
    <row r="56" spans="1:9" ht="12.75">
      <c r="A56" s="52"/>
      <c r="B56" s="58"/>
      <c r="C56" s="55"/>
      <c r="D56" s="62"/>
      <c r="E56" s="61"/>
      <c r="F56" s="61"/>
      <c r="G56" s="61"/>
      <c r="H56" s="61"/>
      <c r="I56" s="21"/>
    </row>
    <row r="57" spans="1:9" ht="12.75">
      <c r="A57" s="21" t="s">
        <v>143</v>
      </c>
      <c r="B57" s="58"/>
      <c r="C57" s="55"/>
      <c r="D57" s="59"/>
      <c r="E57" s="60"/>
      <c r="F57" s="60"/>
      <c r="G57" s="60"/>
      <c r="H57" s="60"/>
      <c r="I57" s="21"/>
    </row>
    <row r="58" spans="1:9" ht="12.75">
      <c r="A58" s="214" t="s">
        <v>144</v>
      </c>
      <c r="B58" s="215"/>
      <c r="C58" s="215"/>
      <c r="D58" s="215"/>
      <c r="E58" s="215"/>
      <c r="F58" s="215"/>
      <c r="G58" s="215"/>
      <c r="H58" s="215"/>
      <c r="I58" s="21"/>
    </row>
    <row r="59" spans="1:9" ht="12.75">
      <c r="A59" s="122" t="s">
        <v>146</v>
      </c>
      <c r="B59" s="130" t="s">
        <v>20</v>
      </c>
      <c r="C59" s="131">
        <v>635</v>
      </c>
      <c r="D59" s="131" t="s">
        <v>145</v>
      </c>
      <c r="E59" s="133"/>
      <c r="F59" s="133"/>
      <c r="G59" s="133"/>
      <c r="H59" s="133">
        <v>-3000</v>
      </c>
      <c r="I59" s="21"/>
    </row>
    <row r="60" spans="1:9" ht="12.75">
      <c r="A60" s="128"/>
      <c r="B60" s="122" t="s">
        <v>34</v>
      </c>
      <c r="C60" s="123">
        <v>637</v>
      </c>
      <c r="D60" s="127" t="s">
        <v>147</v>
      </c>
      <c r="E60" s="125"/>
      <c r="F60" s="125"/>
      <c r="G60" s="125"/>
      <c r="H60" s="125">
        <v>-12500</v>
      </c>
      <c r="I60" s="21"/>
    </row>
    <row r="61" spans="1:9" ht="12.75">
      <c r="A61" s="126"/>
      <c r="B61" s="130" t="s">
        <v>17</v>
      </c>
      <c r="C61" s="131">
        <v>635</v>
      </c>
      <c r="D61" s="134" t="s">
        <v>148</v>
      </c>
      <c r="E61" s="133"/>
      <c r="F61" s="133"/>
      <c r="G61" s="133"/>
      <c r="H61" s="133">
        <v>5500</v>
      </c>
      <c r="I61" s="21"/>
    </row>
    <row r="62" spans="1:9" ht="12.75">
      <c r="A62" s="126"/>
      <c r="B62" s="130" t="s">
        <v>73</v>
      </c>
      <c r="C62" s="131">
        <v>637</v>
      </c>
      <c r="D62" s="134" t="s">
        <v>149</v>
      </c>
      <c r="E62" s="133"/>
      <c r="F62" s="133"/>
      <c r="G62" s="133"/>
      <c r="H62" s="135">
        <v>10000</v>
      </c>
      <c r="I62" s="21"/>
    </row>
    <row r="63" spans="1:9" ht="12.75">
      <c r="A63" s="128"/>
      <c r="B63" s="122"/>
      <c r="C63" s="123"/>
      <c r="D63" s="127"/>
      <c r="E63" s="125"/>
      <c r="F63" s="125"/>
      <c r="G63" s="125"/>
      <c r="H63" s="125">
        <f>SUM(H59:H62)</f>
        <v>0</v>
      </c>
      <c r="I63" s="21"/>
    </row>
  </sheetData>
  <sheetProtection/>
  <mergeCells count="2">
    <mergeCell ref="B4:C4"/>
    <mergeCell ref="A58:H58"/>
  </mergeCells>
  <printOptions/>
  <pageMargins left="0.31" right="0.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J51"/>
  <sheetViews>
    <sheetView zoomScalePageLayoutView="0" workbookViewId="0" topLeftCell="A1">
      <selection activeCell="C54" sqref="C54"/>
    </sheetView>
  </sheetViews>
  <sheetFormatPr defaultColWidth="9.140625" defaultRowHeight="12.75"/>
  <cols>
    <col min="1" max="1" width="4.00390625" style="0" customWidth="1"/>
    <col min="2" max="2" width="8.00390625" style="0" customWidth="1"/>
    <col min="3" max="3" width="9.7109375" style="0" customWidth="1"/>
    <col min="4" max="4" width="37.421875" style="0" customWidth="1"/>
    <col min="5" max="5" width="10.421875" style="0" customWidth="1"/>
    <col min="6" max="6" width="10.8515625" style="0" customWidth="1"/>
    <col min="7" max="8" width="9.57421875" style="0" customWidth="1"/>
  </cols>
  <sheetData>
    <row r="2" ht="15.75" thickBot="1">
      <c r="D2" s="57" t="s">
        <v>83</v>
      </c>
    </row>
    <row r="3" spans="1:9" ht="12.75">
      <c r="A3" s="1" t="s">
        <v>0</v>
      </c>
      <c r="B3" s="2" t="s">
        <v>1</v>
      </c>
      <c r="C3" s="3" t="s">
        <v>2</v>
      </c>
      <c r="D3" s="4"/>
      <c r="E3" s="5" t="s">
        <v>3</v>
      </c>
      <c r="F3" s="6" t="s">
        <v>4</v>
      </c>
      <c r="G3" s="7" t="s">
        <v>41</v>
      </c>
      <c r="H3" s="7" t="s">
        <v>11</v>
      </c>
      <c r="I3" s="8"/>
    </row>
    <row r="4" spans="1:9" ht="12.75">
      <c r="A4" s="9"/>
      <c r="B4" s="212" t="s">
        <v>5</v>
      </c>
      <c r="C4" s="213"/>
      <c r="D4" s="10" t="s">
        <v>6</v>
      </c>
      <c r="E4" s="11" t="s">
        <v>7</v>
      </c>
      <c r="F4" s="10" t="s">
        <v>7</v>
      </c>
      <c r="G4" s="66" t="s">
        <v>42</v>
      </c>
      <c r="H4" s="12" t="s">
        <v>12</v>
      </c>
      <c r="I4" s="8"/>
    </row>
    <row r="5" spans="1:9" ht="13.5" thickBot="1">
      <c r="A5" s="13"/>
      <c r="B5" s="14"/>
      <c r="C5" s="15"/>
      <c r="D5" s="16"/>
      <c r="E5" s="17">
        <v>2012</v>
      </c>
      <c r="F5" s="18">
        <v>2012</v>
      </c>
      <c r="G5" s="19"/>
      <c r="H5" s="19"/>
      <c r="I5" s="8"/>
    </row>
    <row r="6" spans="1:9" ht="13.5" thickBot="1">
      <c r="A6" s="9"/>
      <c r="B6" s="20"/>
      <c r="C6" s="21"/>
      <c r="D6" s="22"/>
      <c r="E6" s="23"/>
      <c r="F6" s="23"/>
      <c r="G6" s="24"/>
      <c r="H6" s="24"/>
      <c r="I6" s="8"/>
    </row>
    <row r="7" spans="1:10" ht="13.5" thickBot="1">
      <c r="A7" s="25"/>
      <c r="B7" s="26"/>
      <c r="C7" s="27"/>
      <c r="D7" s="28" t="s">
        <v>13</v>
      </c>
      <c r="E7" s="45">
        <f>SUM(E8,E11,E17,E20)</f>
        <v>708350</v>
      </c>
      <c r="F7" s="112">
        <f>SUM(F8,F11,F17,F20)</f>
        <v>708350</v>
      </c>
      <c r="G7" s="45">
        <f>SUM(G8,G11,G17,G20)</f>
        <v>237728.64</v>
      </c>
      <c r="H7" s="46">
        <f>SUM(H8,H11,H17,H20,)</f>
        <v>-27810</v>
      </c>
      <c r="J7" s="65"/>
    </row>
    <row r="8" spans="1:10" ht="12.75">
      <c r="A8" s="34">
        <v>41</v>
      </c>
      <c r="B8" s="35" t="s">
        <v>85</v>
      </c>
      <c r="C8" s="36"/>
      <c r="D8" s="37" t="s">
        <v>86</v>
      </c>
      <c r="E8" s="38">
        <f aca="true" t="shared" si="0" ref="E8:G9">SUM(E9)</f>
        <v>274000</v>
      </c>
      <c r="F8" s="88">
        <f t="shared" si="0"/>
        <v>274000</v>
      </c>
      <c r="G8" s="38">
        <f t="shared" si="0"/>
        <v>114000</v>
      </c>
      <c r="H8" s="38">
        <f>SUM(H9:H10)</f>
        <v>-13700</v>
      </c>
      <c r="J8" s="54"/>
    </row>
    <row r="9" spans="1:10" ht="12.75">
      <c r="A9" s="29">
        <v>41</v>
      </c>
      <c r="B9" s="43"/>
      <c r="C9" s="44">
        <v>640</v>
      </c>
      <c r="D9" s="40" t="s">
        <v>15</v>
      </c>
      <c r="E9" s="30">
        <f t="shared" si="0"/>
        <v>274000</v>
      </c>
      <c r="F9" s="89">
        <f t="shared" si="0"/>
        <v>274000</v>
      </c>
      <c r="G9" s="30">
        <f t="shared" si="0"/>
        <v>114000</v>
      </c>
      <c r="H9" s="33"/>
      <c r="J9" s="54"/>
    </row>
    <row r="10" spans="1:10" ht="13.5" thickBot="1">
      <c r="A10" s="67">
        <v>41</v>
      </c>
      <c r="B10" s="68"/>
      <c r="C10" s="69">
        <v>644</v>
      </c>
      <c r="D10" s="70" t="s">
        <v>87</v>
      </c>
      <c r="E10" s="71">
        <v>274000</v>
      </c>
      <c r="F10" s="113">
        <v>274000</v>
      </c>
      <c r="G10" s="71">
        <v>114000</v>
      </c>
      <c r="H10" s="147">
        <v>-13700</v>
      </c>
      <c r="J10" s="54"/>
    </row>
    <row r="11" spans="1:8" ht="12.75">
      <c r="A11" s="34">
        <v>41</v>
      </c>
      <c r="B11" s="35" t="s">
        <v>88</v>
      </c>
      <c r="C11" s="83"/>
      <c r="D11" s="37" t="s">
        <v>89</v>
      </c>
      <c r="E11" s="38">
        <f>SUM(E14:E16,E12)</f>
        <v>287500</v>
      </c>
      <c r="F11" s="88">
        <f>SUM(F14:F16,F12)</f>
        <v>287500</v>
      </c>
      <c r="G11" s="38">
        <f>SUM(G14:G16,G12)</f>
        <v>58250</v>
      </c>
      <c r="H11" s="38">
        <f>SUM(H12:H16)</f>
        <v>-13500</v>
      </c>
    </row>
    <row r="12" spans="1:8" ht="12.75">
      <c r="A12" s="29">
        <v>41</v>
      </c>
      <c r="B12" s="43"/>
      <c r="C12" s="84">
        <v>637</v>
      </c>
      <c r="D12" s="197" t="s">
        <v>195</v>
      </c>
      <c r="E12" s="198">
        <v>500</v>
      </c>
      <c r="F12" s="199">
        <v>500</v>
      </c>
      <c r="G12" s="198">
        <v>0</v>
      </c>
      <c r="H12" s="200">
        <v>-500</v>
      </c>
    </row>
    <row r="13" spans="1:8" ht="12.75">
      <c r="A13" s="29">
        <v>41</v>
      </c>
      <c r="B13" s="43"/>
      <c r="C13" s="85">
        <v>640</v>
      </c>
      <c r="D13" s="40" t="s">
        <v>15</v>
      </c>
      <c r="E13" s="30">
        <f>SUM(E14)</f>
        <v>117000</v>
      </c>
      <c r="F13" s="89">
        <f>SUM(F14)</f>
        <v>117000</v>
      </c>
      <c r="G13" s="30">
        <f>SUM(G14)</f>
        <v>48250</v>
      </c>
      <c r="H13" s="32"/>
    </row>
    <row r="14" spans="1:8" ht="12.75">
      <c r="A14" s="29">
        <v>41</v>
      </c>
      <c r="B14" s="43"/>
      <c r="C14" s="86">
        <v>641</v>
      </c>
      <c r="D14" s="42" t="s">
        <v>90</v>
      </c>
      <c r="E14" s="32">
        <v>117000</v>
      </c>
      <c r="F14" s="82">
        <v>117000</v>
      </c>
      <c r="G14" s="32">
        <v>48250</v>
      </c>
      <c r="H14" s="149">
        <v>-5350</v>
      </c>
    </row>
    <row r="15" spans="1:8" ht="12.75">
      <c r="A15" s="29"/>
      <c r="B15" s="43"/>
      <c r="C15" s="84"/>
      <c r="D15" s="42" t="s">
        <v>194</v>
      </c>
      <c r="E15" s="32">
        <v>55000</v>
      </c>
      <c r="F15" s="82">
        <v>55000</v>
      </c>
      <c r="G15" s="32">
        <v>0</v>
      </c>
      <c r="H15" s="149">
        <v>0</v>
      </c>
    </row>
    <row r="16" spans="1:8" ht="13.5" thickBot="1">
      <c r="A16" s="67">
        <v>41</v>
      </c>
      <c r="B16" s="68"/>
      <c r="C16" s="87">
        <v>642</v>
      </c>
      <c r="D16" s="78" t="s">
        <v>91</v>
      </c>
      <c r="E16" s="79">
        <v>115000</v>
      </c>
      <c r="F16" s="173">
        <v>115000</v>
      </c>
      <c r="G16" s="79">
        <v>10000</v>
      </c>
      <c r="H16" s="79">
        <v>-7650</v>
      </c>
    </row>
    <row r="17" spans="1:8" ht="12.75">
      <c r="A17" s="34">
        <v>41</v>
      </c>
      <c r="B17" s="35" t="s">
        <v>92</v>
      </c>
      <c r="C17" s="83"/>
      <c r="D17" s="37" t="s">
        <v>93</v>
      </c>
      <c r="E17" s="38">
        <f aca="true" t="shared" si="1" ref="E17:G18">SUM(E18)</f>
        <v>131300</v>
      </c>
      <c r="F17" s="88">
        <f t="shared" si="1"/>
        <v>131300</v>
      </c>
      <c r="G17" s="38">
        <f t="shared" si="1"/>
        <v>54500</v>
      </c>
      <c r="H17" s="38">
        <f>SUM(H18:H19)</f>
        <v>-610</v>
      </c>
    </row>
    <row r="18" spans="1:8" ht="12.75">
      <c r="A18" s="29">
        <v>41</v>
      </c>
      <c r="B18" s="43"/>
      <c r="C18" s="85">
        <v>640</v>
      </c>
      <c r="D18" s="40" t="s">
        <v>15</v>
      </c>
      <c r="E18" s="30">
        <f t="shared" si="1"/>
        <v>131300</v>
      </c>
      <c r="F18" s="89">
        <f t="shared" si="1"/>
        <v>131300</v>
      </c>
      <c r="G18" s="30">
        <f t="shared" si="1"/>
        <v>54500</v>
      </c>
      <c r="H18" s="32"/>
    </row>
    <row r="19" spans="1:8" ht="13.5" thickBot="1">
      <c r="A19" s="29">
        <v>41</v>
      </c>
      <c r="B19" s="43"/>
      <c r="C19" s="86">
        <v>641</v>
      </c>
      <c r="D19" s="42" t="s">
        <v>90</v>
      </c>
      <c r="E19" s="32">
        <v>131300</v>
      </c>
      <c r="F19" s="82">
        <v>131300</v>
      </c>
      <c r="G19" s="32">
        <v>54500</v>
      </c>
      <c r="H19" s="149">
        <v>-610</v>
      </c>
    </row>
    <row r="20" spans="1:9" ht="12.75">
      <c r="A20" s="34">
        <v>41</v>
      </c>
      <c r="B20" s="35" t="s">
        <v>94</v>
      </c>
      <c r="C20" s="36"/>
      <c r="D20" s="37" t="s">
        <v>98</v>
      </c>
      <c r="E20" s="38">
        <f>SUM(E21:E23)</f>
        <v>15550</v>
      </c>
      <c r="F20" s="88">
        <f>SUM(F21:F23)</f>
        <v>15550</v>
      </c>
      <c r="G20" s="38">
        <f>SUM(G21:G23)</f>
        <v>10978.64</v>
      </c>
      <c r="H20" s="39">
        <f>SUM(H21:H25)</f>
        <v>0</v>
      </c>
      <c r="I20" s="21"/>
    </row>
    <row r="21" spans="1:9" ht="12.75">
      <c r="A21" s="29">
        <v>41</v>
      </c>
      <c r="B21" s="43"/>
      <c r="C21" s="44">
        <v>610</v>
      </c>
      <c r="D21" s="40" t="s">
        <v>99</v>
      </c>
      <c r="E21" s="30">
        <v>0</v>
      </c>
      <c r="F21" s="89">
        <v>0</v>
      </c>
      <c r="G21" s="30">
        <v>4989.41</v>
      </c>
      <c r="H21" s="31"/>
      <c r="I21" s="21"/>
    </row>
    <row r="22" spans="1:9" ht="12.75">
      <c r="A22" s="29">
        <v>41</v>
      </c>
      <c r="B22" s="43"/>
      <c r="C22" s="44">
        <v>620</v>
      </c>
      <c r="D22" s="40" t="s">
        <v>100</v>
      </c>
      <c r="E22" s="30">
        <v>0</v>
      </c>
      <c r="F22" s="89">
        <v>0</v>
      </c>
      <c r="G22" s="30">
        <v>1743.59</v>
      </c>
      <c r="H22" s="31"/>
      <c r="I22" s="21"/>
    </row>
    <row r="23" spans="1:9" ht="12.75">
      <c r="A23" s="29">
        <v>41</v>
      </c>
      <c r="B23" s="43"/>
      <c r="C23" s="44">
        <v>630</v>
      </c>
      <c r="D23" s="40" t="s">
        <v>101</v>
      </c>
      <c r="E23" s="30">
        <f>SUM(E24:E25)</f>
        <v>15550</v>
      </c>
      <c r="F23" s="89">
        <f>SUM(F24:F25)</f>
        <v>15550</v>
      </c>
      <c r="G23" s="30">
        <f>SUM(G24:G25)</f>
        <v>4245.64</v>
      </c>
      <c r="H23" s="31"/>
      <c r="I23" s="21"/>
    </row>
    <row r="24" spans="1:9" ht="12.75">
      <c r="A24" s="29">
        <v>41</v>
      </c>
      <c r="B24" s="43"/>
      <c r="C24" s="55">
        <v>633</v>
      </c>
      <c r="D24" s="42" t="s">
        <v>14</v>
      </c>
      <c r="E24" s="32">
        <v>550</v>
      </c>
      <c r="F24" s="82">
        <v>550</v>
      </c>
      <c r="G24" s="32">
        <v>0</v>
      </c>
      <c r="H24" s="33"/>
      <c r="I24" s="21"/>
    </row>
    <row r="25" spans="1:9" ht="13.5" thickBot="1">
      <c r="A25" s="67">
        <v>41</v>
      </c>
      <c r="B25" s="68"/>
      <c r="C25" s="69">
        <v>637</v>
      </c>
      <c r="D25" s="70" t="s">
        <v>102</v>
      </c>
      <c r="E25" s="71">
        <v>15000</v>
      </c>
      <c r="F25" s="113">
        <v>15000</v>
      </c>
      <c r="G25" s="71">
        <v>4245.64</v>
      </c>
      <c r="H25" s="72"/>
      <c r="I25" s="21"/>
    </row>
    <row r="26" spans="1:9" ht="12.75">
      <c r="A26" s="52"/>
      <c r="B26" s="58"/>
      <c r="C26" s="55"/>
      <c r="D26" s="62"/>
      <c r="E26" s="61"/>
      <c r="F26" s="61"/>
      <c r="G26" s="61"/>
      <c r="H26" s="61"/>
      <c r="I26" s="21"/>
    </row>
    <row r="27" spans="1:9" ht="12.75">
      <c r="A27" s="141" t="s">
        <v>209</v>
      </c>
      <c r="B27" s="58"/>
      <c r="C27" s="55"/>
      <c r="D27" s="59"/>
      <c r="E27" s="60"/>
      <c r="F27" s="60"/>
      <c r="G27" s="60"/>
      <c r="H27" s="60"/>
      <c r="I27" s="21"/>
    </row>
    <row r="28" spans="1:9" ht="12.75">
      <c r="A28" s="146" t="s">
        <v>210</v>
      </c>
      <c r="B28" s="145"/>
      <c r="C28" s="142"/>
      <c r="D28" s="143"/>
      <c r="E28" s="144"/>
      <c r="F28" s="144"/>
      <c r="G28" s="144"/>
      <c r="H28" s="144"/>
      <c r="I28" s="21"/>
    </row>
    <row r="29" spans="1:9" ht="12.75">
      <c r="A29" s="146"/>
      <c r="B29" s="145"/>
      <c r="C29" s="142"/>
      <c r="D29" s="143"/>
      <c r="E29" s="144"/>
      <c r="F29" s="144"/>
      <c r="G29" s="144"/>
      <c r="H29" s="144"/>
      <c r="I29" s="21"/>
    </row>
    <row r="30" spans="1:9" ht="12.75">
      <c r="A30" s="204" t="s">
        <v>211</v>
      </c>
      <c r="B30" s="145"/>
      <c r="C30" s="142"/>
      <c r="D30" s="143"/>
      <c r="E30" s="144"/>
      <c r="F30" s="144"/>
      <c r="G30" s="144"/>
      <c r="H30" s="144"/>
      <c r="I30" s="21"/>
    </row>
    <row r="31" spans="1:9" ht="12.75">
      <c r="A31" s="146" t="s">
        <v>219</v>
      </c>
      <c r="B31" s="145"/>
      <c r="C31" s="142"/>
      <c r="D31" s="143"/>
      <c r="E31" s="144"/>
      <c r="F31" s="144"/>
      <c r="G31" s="144"/>
      <c r="H31" s="144"/>
      <c r="I31" s="21"/>
    </row>
    <row r="32" spans="1:9" ht="12.75">
      <c r="A32" s="146"/>
      <c r="B32" s="145"/>
      <c r="C32" s="142"/>
      <c r="D32" s="143"/>
      <c r="E32" s="144" t="s">
        <v>212</v>
      </c>
      <c r="F32" s="144" t="s">
        <v>213</v>
      </c>
      <c r="G32" s="144"/>
      <c r="H32" s="144"/>
      <c r="I32" s="21"/>
    </row>
    <row r="33" spans="1:9" ht="12.75">
      <c r="A33" s="146"/>
      <c r="B33" s="145"/>
      <c r="C33" s="142"/>
      <c r="D33" s="205" t="s">
        <v>214</v>
      </c>
      <c r="E33" s="207">
        <v>90000</v>
      </c>
      <c r="F33" s="207">
        <v>38200</v>
      </c>
      <c r="G33" s="146"/>
      <c r="H33" s="144"/>
      <c r="I33" s="21"/>
    </row>
    <row r="34" spans="1:9" ht="12.75">
      <c r="A34" s="146"/>
      <c r="B34" s="145"/>
      <c r="C34" s="142"/>
      <c r="D34" s="205" t="s">
        <v>215</v>
      </c>
      <c r="E34" s="207">
        <v>2000</v>
      </c>
      <c r="F34" s="207">
        <v>1500</v>
      </c>
      <c r="G34" s="146"/>
      <c r="H34" s="144"/>
      <c r="I34" s="21"/>
    </row>
    <row r="35" spans="1:9" ht="12.75">
      <c r="A35" s="146"/>
      <c r="B35" s="145"/>
      <c r="C35" s="142"/>
      <c r="D35" s="206" t="s">
        <v>217</v>
      </c>
      <c r="E35" s="207">
        <v>2150</v>
      </c>
      <c r="F35" s="207">
        <v>755</v>
      </c>
      <c r="G35" s="146"/>
      <c r="H35" s="144"/>
      <c r="I35" s="21"/>
    </row>
    <row r="36" spans="1:9" ht="12.75">
      <c r="A36" s="146"/>
      <c r="B36" s="145"/>
      <c r="C36" s="142"/>
      <c r="D36" s="206" t="s">
        <v>216</v>
      </c>
      <c r="E36" s="207">
        <v>2000</v>
      </c>
      <c r="F36" s="207">
        <v>800</v>
      </c>
      <c r="G36" s="146"/>
      <c r="H36" s="144"/>
      <c r="I36" s="21"/>
    </row>
    <row r="37" spans="1:9" ht="12.75">
      <c r="A37" s="146"/>
      <c r="B37" s="145"/>
      <c r="C37" s="142"/>
      <c r="D37" s="205" t="s">
        <v>218</v>
      </c>
      <c r="E37" s="207">
        <v>360</v>
      </c>
      <c r="F37" s="207">
        <v>150</v>
      </c>
      <c r="G37" s="146"/>
      <c r="H37" s="144"/>
      <c r="I37" s="21"/>
    </row>
    <row r="38" spans="1:9" ht="12.75">
      <c r="A38" s="63"/>
      <c r="B38" s="58"/>
      <c r="C38" s="55"/>
      <c r="D38" s="59"/>
      <c r="E38" s="60"/>
      <c r="F38" s="60"/>
      <c r="G38" s="60"/>
      <c r="H38" s="60"/>
      <c r="I38" s="21"/>
    </row>
    <row r="39" spans="1:9" ht="12.75">
      <c r="A39" s="21" t="s">
        <v>190</v>
      </c>
      <c r="B39" s="58"/>
      <c r="C39" s="55"/>
      <c r="D39" s="64"/>
      <c r="E39" s="60"/>
      <c r="F39" s="60"/>
      <c r="G39" s="60"/>
      <c r="H39" s="60"/>
      <c r="I39" s="21"/>
    </row>
    <row r="40" spans="1:9" ht="12.75">
      <c r="A40" s="21" t="s">
        <v>191</v>
      </c>
      <c r="B40" s="58"/>
      <c r="C40" s="55"/>
      <c r="D40" s="59"/>
      <c r="E40" s="60"/>
      <c r="F40" s="60"/>
      <c r="G40" s="60"/>
      <c r="H40" s="60"/>
      <c r="I40" s="21"/>
    </row>
    <row r="41" spans="1:9" ht="12.75">
      <c r="A41" s="186" t="s">
        <v>196</v>
      </c>
      <c r="B41" s="187"/>
      <c r="C41" s="188"/>
      <c r="D41" s="189"/>
      <c r="E41" s="190"/>
      <c r="F41" s="190"/>
      <c r="G41" s="190"/>
      <c r="H41" s="190"/>
      <c r="I41" s="191"/>
    </row>
    <row r="42" spans="1:9" ht="12.75">
      <c r="A42" s="141" t="s">
        <v>232</v>
      </c>
      <c r="B42" s="187"/>
      <c r="C42" s="188"/>
      <c r="D42" s="192"/>
      <c r="E42" s="193"/>
      <c r="F42" s="193"/>
      <c r="G42" s="193"/>
      <c r="H42" s="193"/>
      <c r="I42" s="194"/>
    </row>
    <row r="43" spans="1:9" ht="12.75">
      <c r="A43" s="195" t="s">
        <v>193</v>
      </c>
      <c r="B43" s="196"/>
      <c r="C43" s="196"/>
      <c r="D43" s="196"/>
      <c r="E43" s="196"/>
      <c r="F43" s="196"/>
      <c r="G43" s="196"/>
      <c r="H43" s="196"/>
      <c r="I43" s="196"/>
    </row>
    <row r="44" spans="1:9" ht="12.75">
      <c r="A44" s="195" t="s">
        <v>192</v>
      </c>
      <c r="B44" s="196"/>
      <c r="C44" s="196"/>
      <c r="D44" s="196"/>
      <c r="E44" s="196"/>
      <c r="F44" s="196"/>
      <c r="G44" s="196"/>
      <c r="H44" s="196"/>
      <c r="I44" s="196"/>
    </row>
    <row r="45" spans="1:9" ht="12.75">
      <c r="A45" s="195" t="s">
        <v>205</v>
      </c>
      <c r="B45" s="196"/>
      <c r="C45" s="196"/>
      <c r="D45" s="196"/>
      <c r="E45" s="196"/>
      <c r="F45" s="196"/>
      <c r="G45" s="196"/>
      <c r="H45" s="196"/>
      <c r="I45" s="196"/>
    </row>
    <row r="46" spans="1:9" ht="12.75">
      <c r="A46" s="195" t="s">
        <v>206</v>
      </c>
      <c r="B46" s="196"/>
      <c r="C46" s="196"/>
      <c r="D46" s="196"/>
      <c r="E46" s="196"/>
      <c r="F46" s="196"/>
      <c r="G46" s="196"/>
      <c r="H46" s="196"/>
      <c r="I46" s="196"/>
    </row>
    <row r="47" spans="1:9" ht="12.75">
      <c r="A47" s="195" t="s">
        <v>207</v>
      </c>
      <c r="B47" s="196"/>
      <c r="C47" s="196"/>
      <c r="D47" s="196"/>
      <c r="E47" s="196"/>
      <c r="F47" s="196"/>
      <c r="G47" s="196"/>
      <c r="H47" s="196"/>
      <c r="I47" s="196"/>
    </row>
    <row r="48" spans="1:9" ht="12.75">
      <c r="A48" s="195" t="s">
        <v>208</v>
      </c>
      <c r="B48" s="196"/>
      <c r="C48" s="196"/>
      <c r="D48" s="196"/>
      <c r="E48" s="196"/>
      <c r="F48" s="196"/>
      <c r="G48" s="196"/>
      <c r="H48" s="196"/>
      <c r="I48" s="196"/>
    </row>
    <row r="49" spans="1:9" ht="12.75">
      <c r="A49" s="195"/>
      <c r="B49" s="196"/>
      <c r="C49" s="196"/>
      <c r="D49" s="196"/>
      <c r="E49" s="196"/>
      <c r="F49" s="196"/>
      <c r="G49" s="196"/>
      <c r="H49" s="196"/>
      <c r="I49" s="196"/>
    </row>
    <row r="50" spans="1:9" ht="12.75">
      <c r="A50" s="196" t="s">
        <v>233</v>
      </c>
      <c r="B50" s="196"/>
      <c r="C50" s="196"/>
      <c r="D50" s="196"/>
      <c r="E50" s="196"/>
      <c r="F50" s="196"/>
      <c r="G50" s="196"/>
      <c r="H50" s="196"/>
      <c r="I50" s="196"/>
    </row>
    <row r="51" spans="1:9" ht="12.75">
      <c r="A51" s="196" t="s">
        <v>234</v>
      </c>
      <c r="B51" s="196"/>
      <c r="C51" s="196"/>
      <c r="D51" s="196"/>
      <c r="E51" s="196"/>
      <c r="F51" s="196"/>
      <c r="G51" s="196"/>
      <c r="H51" s="196"/>
      <c r="I51" s="196"/>
    </row>
  </sheetData>
  <sheetProtection/>
  <mergeCells count="1">
    <mergeCell ref="B4:C4"/>
  </mergeCells>
  <printOptions/>
  <pageMargins left="0.31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J72"/>
  <sheetViews>
    <sheetView zoomScalePageLayoutView="0" workbookViewId="0" topLeftCell="A37">
      <selection activeCell="C52" sqref="C52"/>
    </sheetView>
  </sheetViews>
  <sheetFormatPr defaultColWidth="9.140625" defaultRowHeight="12.75"/>
  <cols>
    <col min="1" max="1" width="4.00390625" style="0" customWidth="1"/>
    <col min="2" max="2" width="8.00390625" style="0" customWidth="1"/>
    <col min="3" max="3" width="9.7109375" style="0" customWidth="1"/>
    <col min="4" max="4" width="37.421875" style="0" customWidth="1"/>
    <col min="5" max="5" width="10.421875" style="0" customWidth="1"/>
    <col min="6" max="6" width="10.8515625" style="0" customWidth="1"/>
    <col min="7" max="8" width="9.57421875" style="0" customWidth="1"/>
  </cols>
  <sheetData>
    <row r="2" ht="15.75" thickBot="1">
      <c r="D2" s="57" t="s">
        <v>103</v>
      </c>
    </row>
    <row r="3" spans="1:9" ht="12.75">
      <c r="A3" s="1" t="s">
        <v>0</v>
      </c>
      <c r="B3" s="2" t="s">
        <v>1</v>
      </c>
      <c r="C3" s="3" t="s">
        <v>2</v>
      </c>
      <c r="D3" s="4"/>
      <c r="E3" s="5" t="s">
        <v>3</v>
      </c>
      <c r="F3" s="6" t="s">
        <v>4</v>
      </c>
      <c r="G3" s="7" t="s">
        <v>41</v>
      </c>
      <c r="H3" s="7" t="s">
        <v>11</v>
      </c>
      <c r="I3" s="8"/>
    </row>
    <row r="4" spans="1:9" ht="12.75">
      <c r="A4" s="9"/>
      <c r="B4" s="212" t="s">
        <v>5</v>
      </c>
      <c r="C4" s="213"/>
      <c r="D4" s="10" t="s">
        <v>6</v>
      </c>
      <c r="E4" s="11" t="s">
        <v>7</v>
      </c>
      <c r="F4" s="10" t="s">
        <v>7</v>
      </c>
      <c r="G4" s="66" t="s">
        <v>42</v>
      </c>
      <c r="H4" s="12" t="s">
        <v>12</v>
      </c>
      <c r="I4" s="8"/>
    </row>
    <row r="5" spans="1:9" ht="13.5" thickBot="1">
      <c r="A5" s="13"/>
      <c r="B5" s="14"/>
      <c r="C5" s="15"/>
      <c r="D5" s="16"/>
      <c r="E5" s="17">
        <v>2012</v>
      </c>
      <c r="F5" s="18">
        <v>2012</v>
      </c>
      <c r="G5" s="19"/>
      <c r="H5" s="19"/>
      <c r="I5" s="8"/>
    </row>
    <row r="6" spans="1:9" ht="13.5" thickBot="1">
      <c r="A6" s="9"/>
      <c r="B6" s="20"/>
      <c r="C6" s="21"/>
      <c r="D6" s="22"/>
      <c r="E6" s="23"/>
      <c r="F6" s="23"/>
      <c r="G6" s="24"/>
      <c r="H6" s="24"/>
      <c r="I6" s="8"/>
    </row>
    <row r="7" spans="1:10" ht="13.5" thickBot="1">
      <c r="A7" s="25"/>
      <c r="B7" s="26"/>
      <c r="C7" s="27"/>
      <c r="D7" s="28" t="s">
        <v>13</v>
      </c>
      <c r="E7" s="45">
        <f>SUM(E8,E13,E18,E32,E35,E38)</f>
        <v>303980</v>
      </c>
      <c r="F7" s="45">
        <f>SUM(F8,F13,F18,F32,F35,F38)</f>
        <v>303980</v>
      </c>
      <c r="G7" s="45">
        <f>SUM(G8,G13,G18,G32,G35,G38)</f>
        <v>179424.18</v>
      </c>
      <c r="H7" s="46">
        <f>SUM(H8,H13,H18,H32,H38,I40)</f>
        <v>-26300</v>
      </c>
      <c r="J7" s="65"/>
    </row>
    <row r="8" spans="1:10" ht="12.75">
      <c r="A8" s="34">
        <v>41</v>
      </c>
      <c r="B8" s="35" t="s">
        <v>104</v>
      </c>
      <c r="C8" s="36"/>
      <c r="D8" s="37" t="s">
        <v>105</v>
      </c>
      <c r="E8" s="38">
        <f>SUM(E9:E11,F19)</f>
        <v>117195</v>
      </c>
      <c r="F8" s="38">
        <f>SUM(F9:F11,F19)</f>
        <v>117195</v>
      </c>
      <c r="G8" s="38">
        <f>SUM(G9:G11,G18)</f>
        <v>61917.82</v>
      </c>
      <c r="H8" s="39">
        <f>SUM(H9:H12)</f>
        <v>-3500</v>
      </c>
      <c r="J8" s="54"/>
    </row>
    <row r="9" spans="1:10" ht="12.75">
      <c r="A9" s="29">
        <v>41</v>
      </c>
      <c r="B9" s="43"/>
      <c r="C9" s="55">
        <v>634</v>
      </c>
      <c r="D9" s="42" t="s">
        <v>106</v>
      </c>
      <c r="E9" s="32">
        <v>2000</v>
      </c>
      <c r="F9" s="32">
        <v>2000</v>
      </c>
      <c r="G9" s="33">
        <v>0</v>
      </c>
      <c r="H9" s="33">
        <v>-200</v>
      </c>
      <c r="J9" s="54"/>
    </row>
    <row r="10" spans="1:10" ht="12.75">
      <c r="A10" s="29">
        <v>41</v>
      </c>
      <c r="B10" s="43"/>
      <c r="C10" s="55">
        <v>637</v>
      </c>
      <c r="D10" s="42" t="s">
        <v>107</v>
      </c>
      <c r="E10" s="32">
        <v>500</v>
      </c>
      <c r="F10" s="32">
        <v>500</v>
      </c>
      <c r="G10" s="33">
        <v>0</v>
      </c>
      <c r="H10" s="33">
        <v>-500</v>
      </c>
      <c r="J10" s="54"/>
    </row>
    <row r="11" spans="1:8" ht="12.75">
      <c r="A11" s="29">
        <v>41</v>
      </c>
      <c r="B11" s="43"/>
      <c r="C11" s="44">
        <v>640</v>
      </c>
      <c r="D11" s="40" t="s">
        <v>15</v>
      </c>
      <c r="E11" s="30">
        <f>SUM(E12)</f>
        <v>3500</v>
      </c>
      <c r="F11" s="30">
        <f>SUM(F12)</f>
        <v>3500</v>
      </c>
      <c r="G11" s="30">
        <f>SUM(G12)</f>
        <v>697.2</v>
      </c>
      <c r="H11" s="31"/>
    </row>
    <row r="12" spans="1:8" ht="13.5" thickBot="1">
      <c r="A12" s="67">
        <v>41</v>
      </c>
      <c r="B12" s="68"/>
      <c r="C12" s="69">
        <v>642</v>
      </c>
      <c r="D12" s="201" t="s">
        <v>204</v>
      </c>
      <c r="E12" s="202">
        <v>3500</v>
      </c>
      <c r="F12" s="202">
        <v>3500</v>
      </c>
      <c r="G12" s="203">
        <v>697.2</v>
      </c>
      <c r="H12" s="203">
        <v>-2800</v>
      </c>
    </row>
    <row r="13" spans="1:8" ht="12.75">
      <c r="A13" s="34"/>
      <c r="B13" s="35" t="s">
        <v>108</v>
      </c>
      <c r="C13" s="36"/>
      <c r="D13" s="37" t="s">
        <v>109</v>
      </c>
      <c r="E13" s="38">
        <f>SUM(E14:E17)</f>
        <v>8500</v>
      </c>
      <c r="F13" s="38">
        <f>SUM(F14:F17)</f>
        <v>8500</v>
      </c>
      <c r="G13" s="38">
        <f>SUM(G14:G17)</f>
        <v>44089.64</v>
      </c>
      <c r="H13" s="39"/>
    </row>
    <row r="14" spans="1:8" ht="12.75">
      <c r="A14" s="29">
        <v>111</v>
      </c>
      <c r="B14" s="43"/>
      <c r="C14" s="44">
        <v>610</v>
      </c>
      <c r="D14" s="40" t="s">
        <v>46</v>
      </c>
      <c r="E14" s="30">
        <v>0</v>
      </c>
      <c r="F14" s="30">
        <v>0</v>
      </c>
      <c r="G14" s="31">
        <v>20947.05</v>
      </c>
      <c r="H14" s="31"/>
    </row>
    <row r="15" spans="1:8" ht="12.75">
      <c r="A15" s="29">
        <v>111</v>
      </c>
      <c r="B15" s="43"/>
      <c r="C15" s="44">
        <v>620</v>
      </c>
      <c r="D15" s="40" t="s">
        <v>47</v>
      </c>
      <c r="E15" s="30">
        <v>0</v>
      </c>
      <c r="F15" s="30">
        <v>0</v>
      </c>
      <c r="G15" s="31">
        <v>7297.27</v>
      </c>
      <c r="H15" s="31"/>
    </row>
    <row r="16" spans="1:8" ht="12.75">
      <c r="A16" s="29">
        <v>111</v>
      </c>
      <c r="B16" s="43"/>
      <c r="C16" s="44">
        <v>630</v>
      </c>
      <c r="D16" s="40" t="s">
        <v>45</v>
      </c>
      <c r="E16" s="30">
        <v>0</v>
      </c>
      <c r="F16" s="30">
        <v>0</v>
      </c>
      <c r="G16" s="30">
        <v>11776.6</v>
      </c>
      <c r="H16" s="31"/>
    </row>
    <row r="17" spans="1:8" ht="13.5" thickBot="1">
      <c r="A17" s="67">
        <v>41</v>
      </c>
      <c r="B17" s="68"/>
      <c r="C17" s="69">
        <v>637014</v>
      </c>
      <c r="D17" s="70" t="s">
        <v>110</v>
      </c>
      <c r="E17" s="71">
        <v>8500</v>
      </c>
      <c r="F17" s="71">
        <v>8500</v>
      </c>
      <c r="G17" s="72">
        <v>4068.72</v>
      </c>
      <c r="H17" s="72"/>
    </row>
    <row r="18" spans="1:8" ht="12.75">
      <c r="A18" s="34"/>
      <c r="B18" s="35" t="s">
        <v>111</v>
      </c>
      <c r="C18" s="36"/>
      <c r="D18" s="37" t="s">
        <v>112</v>
      </c>
      <c r="E18" s="38">
        <f>SUM(E19:E21)</f>
        <v>170285</v>
      </c>
      <c r="F18" s="38">
        <f>SUM(F19:F21)</f>
        <v>170285</v>
      </c>
      <c r="G18" s="38">
        <f>SUM(G19:G21,G28)</f>
        <v>61220.62</v>
      </c>
      <c r="H18" s="39">
        <f>SUM(H19:H20,H27,H24)</f>
        <v>-16300</v>
      </c>
    </row>
    <row r="19" spans="1:8" ht="12.75">
      <c r="A19" s="29">
        <v>41</v>
      </c>
      <c r="B19" s="43"/>
      <c r="C19" s="44">
        <v>610</v>
      </c>
      <c r="D19" s="40" t="s">
        <v>99</v>
      </c>
      <c r="E19" s="30">
        <v>111195</v>
      </c>
      <c r="F19" s="30">
        <v>111195</v>
      </c>
      <c r="G19" s="31">
        <v>39722.26</v>
      </c>
      <c r="H19" s="31">
        <v>-10000</v>
      </c>
    </row>
    <row r="20" spans="1:8" ht="12.75">
      <c r="A20" s="29">
        <v>41</v>
      </c>
      <c r="B20" s="43"/>
      <c r="C20" s="44">
        <v>620</v>
      </c>
      <c r="D20" s="40" t="s">
        <v>100</v>
      </c>
      <c r="E20" s="30">
        <v>39140</v>
      </c>
      <c r="F20" s="30">
        <v>39140</v>
      </c>
      <c r="G20" s="31">
        <v>13765.49</v>
      </c>
      <c r="H20" s="31">
        <v>-3520</v>
      </c>
    </row>
    <row r="21" spans="1:8" ht="12.75">
      <c r="A21" s="29">
        <v>41</v>
      </c>
      <c r="B21" s="43"/>
      <c r="C21" s="44">
        <v>630</v>
      </c>
      <c r="D21" s="40" t="s">
        <v>27</v>
      </c>
      <c r="E21" s="30">
        <f>SUM(E22:E27)</f>
        <v>19950</v>
      </c>
      <c r="F21" s="30">
        <f>SUM(F22:F27)</f>
        <v>19950</v>
      </c>
      <c r="G21" s="30">
        <f>SUM(G22:G27,G30:G31)</f>
        <v>7528.01</v>
      </c>
      <c r="H21" s="31"/>
    </row>
    <row r="22" spans="1:8" ht="12.75">
      <c r="A22" s="29">
        <v>41</v>
      </c>
      <c r="B22" s="43"/>
      <c r="C22" s="55">
        <v>631</v>
      </c>
      <c r="D22" s="42" t="s">
        <v>53</v>
      </c>
      <c r="E22" s="32">
        <v>100</v>
      </c>
      <c r="F22" s="32">
        <v>100</v>
      </c>
      <c r="G22" s="33">
        <v>0</v>
      </c>
      <c r="H22" s="33"/>
    </row>
    <row r="23" spans="1:8" ht="12.75">
      <c r="A23" s="29">
        <v>41</v>
      </c>
      <c r="B23" s="43"/>
      <c r="C23" s="55">
        <v>632</v>
      </c>
      <c r="D23" s="42" t="s">
        <v>29</v>
      </c>
      <c r="E23" s="32">
        <v>3200</v>
      </c>
      <c r="F23" s="32">
        <v>3200</v>
      </c>
      <c r="G23" s="33">
        <v>1006.5</v>
      </c>
      <c r="H23" s="33"/>
    </row>
    <row r="24" spans="1:8" ht="12.75">
      <c r="A24" s="29">
        <v>41</v>
      </c>
      <c r="B24" s="43"/>
      <c r="C24" s="55">
        <v>633</v>
      </c>
      <c r="D24" s="42" t="s">
        <v>14</v>
      </c>
      <c r="E24" s="32">
        <v>550</v>
      </c>
      <c r="F24" s="32">
        <v>550</v>
      </c>
      <c r="G24" s="33">
        <v>144.12</v>
      </c>
      <c r="H24" s="33">
        <v>-480</v>
      </c>
    </row>
    <row r="25" spans="1:8" ht="12.75">
      <c r="A25" s="29">
        <v>41</v>
      </c>
      <c r="B25" s="43"/>
      <c r="C25" s="55">
        <v>634</v>
      </c>
      <c r="D25" s="42" t="s">
        <v>30</v>
      </c>
      <c r="E25" s="32">
        <v>2550</v>
      </c>
      <c r="F25" s="32">
        <v>2550</v>
      </c>
      <c r="G25" s="32">
        <v>784.79</v>
      </c>
      <c r="H25" s="33"/>
    </row>
    <row r="26" spans="1:8" ht="12.75">
      <c r="A26" s="29">
        <v>41</v>
      </c>
      <c r="B26" s="43"/>
      <c r="C26" s="55">
        <v>635</v>
      </c>
      <c r="D26" s="42" t="s">
        <v>31</v>
      </c>
      <c r="E26" s="32">
        <v>100</v>
      </c>
      <c r="F26" s="32">
        <v>100</v>
      </c>
      <c r="G26" s="33">
        <v>0</v>
      </c>
      <c r="H26" s="33"/>
    </row>
    <row r="27" spans="1:8" ht="12.75">
      <c r="A27" s="29">
        <v>41</v>
      </c>
      <c r="B27" s="43"/>
      <c r="C27" s="55">
        <v>637</v>
      </c>
      <c r="D27" s="42" t="s">
        <v>113</v>
      </c>
      <c r="E27" s="32">
        <v>13450</v>
      </c>
      <c r="F27" s="32">
        <v>13450</v>
      </c>
      <c r="G27" s="33">
        <v>4891.6</v>
      </c>
      <c r="H27" s="33">
        <v>-2300</v>
      </c>
    </row>
    <row r="28" spans="1:8" ht="12.75">
      <c r="A28" s="29">
        <v>41</v>
      </c>
      <c r="B28" s="43"/>
      <c r="C28" s="44">
        <v>640</v>
      </c>
      <c r="D28" s="40" t="s">
        <v>15</v>
      </c>
      <c r="E28" s="30">
        <f>SUM(E29)</f>
        <v>0</v>
      </c>
      <c r="F28" s="30">
        <f>SUM(F29)</f>
        <v>0</v>
      </c>
      <c r="G28" s="30">
        <f>SUM(G29)</f>
        <v>204.86</v>
      </c>
      <c r="H28" s="31"/>
    </row>
    <row r="29" spans="1:8" ht="12.75">
      <c r="A29" s="29">
        <v>41</v>
      </c>
      <c r="B29" s="43"/>
      <c r="C29" s="41">
        <v>642</v>
      </c>
      <c r="D29" s="42" t="s">
        <v>114</v>
      </c>
      <c r="E29" s="32">
        <v>0</v>
      </c>
      <c r="F29" s="32">
        <v>0</v>
      </c>
      <c r="G29" s="33">
        <v>204.86</v>
      </c>
      <c r="H29" s="33"/>
    </row>
    <row r="30" spans="1:8" ht="12.75">
      <c r="A30" s="29">
        <v>71</v>
      </c>
      <c r="B30" s="43"/>
      <c r="C30" s="55">
        <v>633</v>
      </c>
      <c r="D30" s="74" t="s">
        <v>115</v>
      </c>
      <c r="E30" s="75">
        <v>0</v>
      </c>
      <c r="F30" s="75">
        <v>0</v>
      </c>
      <c r="G30" s="76">
        <v>80</v>
      </c>
      <c r="H30" s="76"/>
    </row>
    <row r="31" spans="1:8" ht="13.5" thickBot="1">
      <c r="A31" s="29">
        <v>71</v>
      </c>
      <c r="B31" s="43"/>
      <c r="C31" s="55">
        <v>634</v>
      </c>
      <c r="D31" s="42" t="s">
        <v>116</v>
      </c>
      <c r="E31" s="32">
        <v>0</v>
      </c>
      <c r="F31" s="32">
        <v>0</v>
      </c>
      <c r="G31" s="33">
        <v>621</v>
      </c>
      <c r="H31" s="33"/>
    </row>
    <row r="32" spans="1:9" ht="12.75">
      <c r="A32" s="34">
        <v>111</v>
      </c>
      <c r="B32" s="35" t="s">
        <v>117</v>
      </c>
      <c r="C32" s="36"/>
      <c r="D32" s="37" t="s">
        <v>118</v>
      </c>
      <c r="E32" s="38">
        <f aca="true" t="shared" si="0" ref="E32:G33">SUM(E33)</f>
        <v>0</v>
      </c>
      <c r="F32" s="38">
        <f t="shared" si="0"/>
        <v>0</v>
      </c>
      <c r="G32" s="38">
        <f t="shared" si="0"/>
        <v>4283.94</v>
      </c>
      <c r="H32" s="38"/>
      <c r="I32" s="21"/>
    </row>
    <row r="33" spans="1:9" ht="12.75">
      <c r="A33" s="29">
        <v>111</v>
      </c>
      <c r="B33" s="43"/>
      <c r="C33" s="44">
        <v>640</v>
      </c>
      <c r="D33" s="40" t="s">
        <v>15</v>
      </c>
      <c r="E33" s="30">
        <f t="shared" si="0"/>
        <v>0</v>
      </c>
      <c r="F33" s="30">
        <f t="shared" si="0"/>
        <v>0</v>
      </c>
      <c r="G33" s="30">
        <f t="shared" si="0"/>
        <v>4283.94</v>
      </c>
      <c r="H33" s="33"/>
      <c r="I33" s="21"/>
    </row>
    <row r="34" spans="1:9" ht="13.5" thickBot="1">
      <c r="A34" s="67">
        <v>111</v>
      </c>
      <c r="B34" s="68"/>
      <c r="C34" s="69">
        <v>642</v>
      </c>
      <c r="D34" s="70" t="s">
        <v>119</v>
      </c>
      <c r="E34" s="71">
        <v>0</v>
      </c>
      <c r="F34" s="71">
        <v>0</v>
      </c>
      <c r="G34" s="72">
        <v>4283.94</v>
      </c>
      <c r="H34" s="72"/>
      <c r="I34" s="21"/>
    </row>
    <row r="35" spans="1:9" ht="12.75">
      <c r="A35" s="34">
        <v>111</v>
      </c>
      <c r="B35" s="35" t="s">
        <v>120</v>
      </c>
      <c r="C35" s="90"/>
      <c r="D35" s="37" t="s">
        <v>121</v>
      </c>
      <c r="E35" s="38">
        <v>0</v>
      </c>
      <c r="F35" s="38">
        <v>0</v>
      </c>
      <c r="G35" s="39">
        <f>SUM(G36)</f>
        <v>7314.16</v>
      </c>
      <c r="H35" s="91"/>
      <c r="I35" s="21"/>
    </row>
    <row r="36" spans="1:9" ht="12.75">
      <c r="A36" s="29">
        <v>111</v>
      </c>
      <c r="B36" s="43"/>
      <c r="C36" s="44">
        <v>640</v>
      </c>
      <c r="D36" s="40" t="s">
        <v>15</v>
      </c>
      <c r="E36" s="30">
        <f>SUM(E37)</f>
        <v>0</v>
      </c>
      <c r="F36" s="30">
        <f>SUM(F37)</f>
        <v>0</v>
      </c>
      <c r="G36" s="30">
        <f>SUM(G37)</f>
        <v>7314.16</v>
      </c>
      <c r="H36" s="33"/>
      <c r="I36" s="21"/>
    </row>
    <row r="37" spans="1:9" ht="13.5" thickBot="1">
      <c r="A37" s="67">
        <v>111</v>
      </c>
      <c r="B37" s="68"/>
      <c r="C37" s="69">
        <v>642</v>
      </c>
      <c r="D37" s="70" t="s">
        <v>122</v>
      </c>
      <c r="E37" s="71">
        <v>0</v>
      </c>
      <c r="F37" s="71">
        <v>0</v>
      </c>
      <c r="G37" s="72">
        <v>7314.16</v>
      </c>
      <c r="H37" s="72"/>
      <c r="I37" s="21"/>
    </row>
    <row r="38" spans="1:9" ht="12.75">
      <c r="A38" s="34">
        <v>41</v>
      </c>
      <c r="B38" s="35" t="s">
        <v>123</v>
      </c>
      <c r="C38" s="90"/>
      <c r="D38" s="37" t="s">
        <v>124</v>
      </c>
      <c r="E38" s="38">
        <f aca="true" t="shared" si="1" ref="E38:G39">SUM(E39)</f>
        <v>8000</v>
      </c>
      <c r="F38" s="38">
        <f t="shared" si="1"/>
        <v>8000</v>
      </c>
      <c r="G38" s="38">
        <f t="shared" si="1"/>
        <v>598</v>
      </c>
      <c r="H38" s="39">
        <f>SUM(H39:H40)</f>
        <v>-6500</v>
      </c>
      <c r="I38" s="21"/>
    </row>
    <row r="39" spans="1:9" ht="12.75">
      <c r="A39" s="29">
        <v>41</v>
      </c>
      <c r="B39" s="43"/>
      <c r="C39" s="44">
        <v>640</v>
      </c>
      <c r="D39" s="40" t="s">
        <v>15</v>
      </c>
      <c r="E39" s="30">
        <f t="shared" si="1"/>
        <v>8000</v>
      </c>
      <c r="F39" s="30">
        <f t="shared" si="1"/>
        <v>8000</v>
      </c>
      <c r="G39" s="30">
        <f t="shared" si="1"/>
        <v>598</v>
      </c>
      <c r="H39" s="33"/>
      <c r="I39" s="21"/>
    </row>
    <row r="40" spans="1:9" ht="13.5" thickBot="1">
      <c r="A40" s="67">
        <v>41</v>
      </c>
      <c r="B40" s="68"/>
      <c r="C40" s="69">
        <v>642</v>
      </c>
      <c r="D40" s="70" t="s">
        <v>125</v>
      </c>
      <c r="E40" s="71">
        <v>8000</v>
      </c>
      <c r="F40" s="71">
        <v>8000</v>
      </c>
      <c r="G40" s="210">
        <v>598</v>
      </c>
      <c r="H40" s="72">
        <v>-6500</v>
      </c>
      <c r="I40" s="21"/>
    </row>
    <row r="41" spans="1:9" ht="12.75">
      <c r="A41" s="52"/>
      <c r="B41" s="58"/>
      <c r="C41" s="55"/>
      <c r="D41" s="62"/>
      <c r="E41" s="61"/>
      <c r="F41" s="61"/>
      <c r="G41" s="61"/>
      <c r="H41" s="61"/>
      <c r="I41" s="21"/>
    </row>
    <row r="42" spans="1:9" ht="12.75">
      <c r="A42" s="141" t="s">
        <v>156</v>
      </c>
      <c r="B42" s="58"/>
      <c r="C42" s="55"/>
      <c r="D42" s="59"/>
      <c r="E42" s="60"/>
      <c r="F42" s="60"/>
      <c r="G42" s="60"/>
      <c r="H42" s="60"/>
      <c r="I42" s="21"/>
    </row>
    <row r="43" spans="1:9" ht="12.75">
      <c r="A43" s="121" t="s">
        <v>157</v>
      </c>
      <c r="B43" s="58"/>
      <c r="C43" s="55"/>
      <c r="D43" s="59"/>
      <c r="E43" s="60"/>
      <c r="F43" s="60"/>
      <c r="G43" s="60"/>
      <c r="H43" s="60"/>
      <c r="I43" s="21"/>
    </row>
    <row r="44" spans="1:9" ht="12.75">
      <c r="A44" s="121" t="s">
        <v>158</v>
      </c>
      <c r="B44" s="58"/>
      <c r="C44" s="55"/>
      <c r="D44" s="59"/>
      <c r="E44" s="60"/>
      <c r="F44" s="60"/>
      <c r="G44" s="60"/>
      <c r="H44" s="60"/>
      <c r="I44" s="21"/>
    </row>
    <row r="45" spans="1:9" ht="12.75">
      <c r="A45" s="121"/>
      <c r="B45" s="58"/>
      <c r="C45" s="55"/>
      <c r="D45" s="59"/>
      <c r="E45" s="60"/>
      <c r="F45" s="60"/>
      <c r="G45" s="60"/>
      <c r="H45" s="60"/>
      <c r="I45" s="21"/>
    </row>
    <row r="46" spans="1:9" ht="12.75">
      <c r="A46" s="121" t="s">
        <v>159</v>
      </c>
      <c r="B46" s="58"/>
      <c r="C46" s="55"/>
      <c r="D46" s="64"/>
      <c r="E46" s="60"/>
      <c r="F46" s="60"/>
      <c r="G46" s="60"/>
      <c r="H46" s="60"/>
      <c r="I46" s="21"/>
    </row>
    <row r="47" spans="1:9" ht="12.75">
      <c r="A47" s="148" t="s">
        <v>160</v>
      </c>
      <c r="B47" s="58"/>
      <c r="C47" s="55"/>
      <c r="D47" s="59"/>
      <c r="E47" s="60"/>
      <c r="F47" s="60"/>
      <c r="G47" s="60"/>
      <c r="H47" s="60"/>
      <c r="I47" s="21"/>
    </row>
    <row r="48" spans="1:9" ht="12.75">
      <c r="A48" s="148"/>
      <c r="B48" s="58"/>
      <c r="C48" s="55"/>
      <c r="D48" s="59"/>
      <c r="E48" s="60"/>
      <c r="F48" s="60"/>
      <c r="G48" s="60"/>
      <c r="H48" s="60"/>
      <c r="I48" s="21"/>
    </row>
    <row r="49" spans="1:9" ht="12.75">
      <c r="A49" s="148" t="s">
        <v>161</v>
      </c>
      <c r="B49" s="58"/>
      <c r="C49" s="55"/>
      <c r="D49" s="59"/>
      <c r="E49" s="60"/>
      <c r="F49" s="60"/>
      <c r="G49" s="60"/>
      <c r="H49" s="60"/>
      <c r="I49" s="21"/>
    </row>
    <row r="50" spans="1:9" ht="12.75">
      <c r="A50" s="141" t="s">
        <v>238</v>
      </c>
      <c r="B50" s="58"/>
      <c r="C50" s="55"/>
      <c r="D50" s="62"/>
      <c r="E50" s="61"/>
      <c r="F50" s="61"/>
      <c r="G50" s="61"/>
      <c r="H50" s="61"/>
      <c r="I50" s="21"/>
    </row>
    <row r="51" ht="12.75">
      <c r="A51" s="211" t="s">
        <v>162</v>
      </c>
    </row>
    <row r="52" ht="12.75">
      <c r="A52" s="148"/>
    </row>
    <row r="53" ht="12.75">
      <c r="A53" s="148"/>
    </row>
    <row r="54" ht="12.75">
      <c r="A54" s="148"/>
    </row>
    <row r="56" ht="12.75">
      <c r="A56" s="208" t="s">
        <v>220</v>
      </c>
    </row>
    <row r="57" ht="12.75">
      <c r="A57" t="s">
        <v>221</v>
      </c>
    </row>
    <row r="58" ht="12.75">
      <c r="A58" t="s">
        <v>226</v>
      </c>
    </row>
    <row r="59" ht="12.75">
      <c r="A59" t="s">
        <v>225</v>
      </c>
    </row>
    <row r="60" ht="12.75">
      <c r="A60" t="s">
        <v>227</v>
      </c>
    </row>
    <row r="61" ht="12.75">
      <c r="A61" t="s">
        <v>229</v>
      </c>
    </row>
    <row r="62" ht="12.75">
      <c r="A62" t="s">
        <v>228</v>
      </c>
    </row>
    <row r="63" ht="12.75">
      <c r="A63" t="s">
        <v>230</v>
      </c>
    </row>
    <row r="64" ht="12.75">
      <c r="A64" t="s">
        <v>231</v>
      </c>
    </row>
    <row r="67" ht="12.75">
      <c r="A67" s="208" t="s">
        <v>222</v>
      </c>
    </row>
    <row r="68" ht="12.75">
      <c r="A68" t="s">
        <v>223</v>
      </c>
    </row>
    <row r="69" ht="12.75">
      <c r="A69" t="s">
        <v>224</v>
      </c>
    </row>
    <row r="70" ht="12.75">
      <c r="A70" t="s">
        <v>235</v>
      </c>
    </row>
    <row r="72" ht="12.75">
      <c r="A72" t="s">
        <v>236</v>
      </c>
    </row>
  </sheetData>
  <sheetProtection/>
  <mergeCells count="1">
    <mergeCell ref="B4:C4"/>
  </mergeCells>
  <printOptions/>
  <pageMargins left="0.36" right="0.23622047244094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Zlaté Moravce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ocovayova</dc:creator>
  <cp:keywords/>
  <dc:description/>
  <cp:lastModifiedBy>horvatm</cp:lastModifiedBy>
  <cp:lastPrinted>2012-06-26T15:02:26Z</cp:lastPrinted>
  <dcterms:created xsi:type="dcterms:W3CDTF">2012-06-12T07:33:22Z</dcterms:created>
  <dcterms:modified xsi:type="dcterms:W3CDTF">2012-06-27T14:25:20Z</dcterms:modified>
  <cp:category/>
  <cp:version/>
  <cp:contentType/>
  <cp:contentStatus/>
</cp:coreProperties>
</file>