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74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<sst xmlns="http://schemas.openxmlformats.org/spreadsheetml/2006/main" count="80" uniqueCount="60">
  <si>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daň z pozemkov</t>
  </si>
  <si>
    <t>výmera v m2</t>
  </si>
  <si>
    <t>hodnota</t>
  </si>
  <si>
    <t>sadzba</t>
  </si>
  <si>
    <t>a/</t>
  </si>
  <si>
    <t>orná pôda ZM</t>
  </si>
  <si>
    <t>Prílepy</t>
  </si>
  <si>
    <t>Hoňovce</t>
  </si>
  <si>
    <t>b/</t>
  </si>
  <si>
    <t>TTP ZM</t>
  </si>
  <si>
    <t>c/</t>
  </si>
  <si>
    <t>záhrady</t>
  </si>
  <si>
    <t>d/</t>
  </si>
  <si>
    <t>lesné pozemky</t>
  </si>
  <si>
    <t>f/</t>
  </si>
  <si>
    <t>g/</t>
  </si>
  <si>
    <t>stavebné pozemky</t>
  </si>
  <si>
    <t>h/</t>
  </si>
  <si>
    <t>daň zo stavieb</t>
  </si>
  <si>
    <t>stavby na bývanie</t>
  </si>
  <si>
    <t>na poľnoh.produkciu</t>
  </si>
  <si>
    <t>rekreač.a záhr.chatky</t>
  </si>
  <si>
    <t>garáže</t>
  </si>
  <si>
    <t>priem.a energet.stavby</t>
  </si>
  <si>
    <t>podnikat. činnosť</t>
  </si>
  <si>
    <t>ostatné stavby</t>
  </si>
  <si>
    <t>viacúčelové stavby</t>
  </si>
  <si>
    <t>príplatok za podlažie</t>
  </si>
  <si>
    <t>daň z bytov</t>
  </si>
  <si>
    <t>byty</t>
  </si>
  <si>
    <t>daň z nehnuteľností celkom</t>
  </si>
  <si>
    <t>a1/</t>
  </si>
  <si>
    <t>zastavané, ostatné plochy</t>
  </si>
  <si>
    <t>e/</t>
  </si>
  <si>
    <t>nebytové priestory-garáž</t>
  </si>
  <si>
    <t>nebytové priestory-podnik.</t>
  </si>
  <si>
    <t>nebytové priestory</t>
  </si>
  <si>
    <t xml:space="preserve">predpis  </t>
  </si>
  <si>
    <t xml:space="preserve">predpis </t>
  </si>
  <si>
    <t>návrh +15 %</t>
  </si>
  <si>
    <t>návrh +15%</t>
  </si>
  <si>
    <t>% k</t>
  </si>
  <si>
    <t>Hodnota pozemku</t>
  </si>
  <si>
    <t xml:space="preserve">je uvedená v prílohe č. 1 zák. 582/2004 Z.z. a vyjadruje hodnotu pozemku zistenej za 1 m2 podľa predpisov o stanovení </t>
  </si>
  <si>
    <r>
      <t>všeobecnej hodnoty majetku (</t>
    </r>
    <r>
      <rPr>
        <b/>
        <sz val="10"/>
        <rFont val="Arial"/>
        <family val="2"/>
      </rPr>
      <t>správca dane ju vo VZN nemení</t>
    </r>
    <r>
      <rPr>
        <sz val="10"/>
        <rFont val="Arial"/>
        <family val="0"/>
      </rPr>
      <t>)</t>
    </r>
  </si>
  <si>
    <t>Sadzba dane z pozemkov</t>
  </si>
  <si>
    <r>
      <t>Výpočet dane z pozemko</t>
    </r>
    <r>
      <rPr>
        <sz val="10"/>
        <rFont val="Arial"/>
        <family val="0"/>
      </rPr>
      <t>v</t>
    </r>
  </si>
  <si>
    <t>Sadzba dane zo stavieb</t>
  </si>
  <si>
    <r>
      <t xml:space="preserve">správca dane </t>
    </r>
    <r>
      <rPr>
        <b/>
        <sz val="10"/>
        <rFont val="Arial"/>
        <family val="2"/>
      </rPr>
      <t xml:space="preserve">určuje vo VZN </t>
    </r>
    <r>
      <rPr>
        <sz val="10"/>
        <rFont val="Arial"/>
        <family val="0"/>
      </rPr>
      <t xml:space="preserve"> sadzbu dane z pozemkov v % podľa miestnych podmienok v obci alebo v jednotlivom KÚ</t>
    </r>
  </si>
  <si>
    <r>
      <t xml:space="preserve">správca dane  </t>
    </r>
    <r>
      <rPr>
        <b/>
        <sz val="10"/>
        <rFont val="Arial"/>
        <family val="2"/>
      </rPr>
      <t xml:space="preserve">určuje vo VZN </t>
    </r>
    <r>
      <rPr>
        <sz val="10"/>
        <rFont val="Arial"/>
        <family val="2"/>
      </rPr>
      <t xml:space="preserve">sadzbu dane zo stavieb v € za každý aj začatý m2 zastavanej plochy. </t>
    </r>
  </si>
  <si>
    <t>Výpočet dane zo stavieb</t>
  </si>
  <si>
    <t>súčin základu dane (hodnota x výmera) a ročnej sadzby dane z pozemkov</t>
  </si>
  <si>
    <t>súčin základu dane (výmera) a ročnej sadzby dane zo stavieb</t>
  </si>
  <si>
    <t>%MsZ</t>
  </si>
  <si>
    <t>predpis 2013</t>
  </si>
  <si>
    <t xml:space="preserve">Ak je najvyššia sadzba dane zo stavieb ustanovená správcom dane na zdaňovacie obdobie roku 2013 väčšia ako </t>
  </si>
  <si>
    <t>10 - násobok najnižšej dane zo stavieb, správca dane zosúladí tento násobok najneskôr pri určení sadzieb</t>
  </si>
  <si>
    <t>dane zo stavieb na zdaňovacie odbobie roku 2024 (Mesto Zlaté Moravce 13,75-násobok)</t>
  </si>
  <si>
    <t>návrh +5 %</t>
  </si>
  <si>
    <t>návrh +3 %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</si>
</sst>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S_k_-;\-* #,##0\ _S_k_-;_-* &quot;-&quot;??\ _S_k_-;_-@_-"/>
    <numFmt numFmtId="173" formatCode="0.000"/>
    <numFmt numFmtId="174" formatCode="_-* #,##0.0\ _S_k_-;\-* #,##0.0\ _S_k_-;_-* &quot;-&quot;??\ _S_k_-;_-@_-"/>
    <numFmt numFmtId="175" formatCode="_-* #,##0.000\ _S_k_-;\-* #,##0.000\ _S_k_-;_-* &quot;-&quot;???\ _S_k_-;_-@_-"/>
    <numFmt numFmtId="176" formatCode="0.0"/>
    <numFmt numFmtId="177" formatCode="_-* #,##0.000\ _€_-;\-* #,##0.000\ _€_-;_-* &quot;-&quot;???\ _€_-;_-@_-"/>
  </numFmts>
  <fonts count="41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171" fontId="0" fillId="0" borderId="0" xfId="33" applyFont="1" applyAlignment="1">
      <alignment/>
    </xf>
    <xf numFmtId="0" fontId="1" fillId="0" borderId="0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6" xfId="33" applyNumberFormat="1" applyFont="1" applyBorder="1" applyAlignment="1">
      <alignment horizontal="right"/>
    </xf>
    <xf numFmtId="172" fontId="0" fillId="0" borderId="17" xfId="33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0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172" fontId="3" fillId="33" borderId="27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2" fillId="0" borderId="28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9" xfId="0" applyFont="1" applyBorder="1" applyAlignment="1">
      <alignment horizontal="center"/>
    </xf>
    <xf numFmtId="9" fontId="4" fillId="0" borderId="17" xfId="0" applyNumberFormat="1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172" fontId="0" fillId="0" borderId="14" xfId="0" applyNumberFormat="1" applyFont="1" applyBorder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72" fontId="0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3" fillId="0" borderId="11" xfId="0" applyNumberFormat="1" applyFont="1" applyBorder="1" applyAlignment="1">
      <alignment/>
    </xf>
    <xf numFmtId="172" fontId="3" fillId="33" borderId="31" xfId="0" applyNumberFormat="1" applyFont="1" applyFill="1" applyBorder="1" applyAlignment="1">
      <alignment/>
    </xf>
    <xf numFmtId="173" fontId="2" fillId="0" borderId="11" xfId="0" applyNumberFormat="1" applyFont="1" applyBorder="1" applyAlignment="1">
      <alignment/>
    </xf>
    <xf numFmtId="17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34" borderId="11" xfId="0" applyFont="1" applyFill="1" applyBorder="1" applyAlignment="1">
      <alignment/>
    </xf>
    <xf numFmtId="172" fontId="0" fillId="34" borderId="17" xfId="33" applyNumberFormat="1" applyFont="1" applyFill="1" applyBorder="1" applyAlignment="1">
      <alignment horizontal="right"/>
    </xf>
    <xf numFmtId="9" fontId="4" fillId="34" borderId="16" xfId="0" applyNumberFormat="1" applyFont="1" applyFill="1" applyBorder="1" applyAlignment="1">
      <alignment horizontal="right"/>
    </xf>
    <xf numFmtId="0" fontId="2" fillId="34" borderId="22" xfId="0" applyFont="1" applyFill="1" applyBorder="1" applyAlignment="1">
      <alignment/>
    </xf>
    <xf numFmtId="172" fontId="0" fillId="34" borderId="14" xfId="0" applyNumberFormat="1" applyFont="1" applyFill="1" applyBorder="1" applyAlignment="1">
      <alignment/>
    </xf>
    <xf numFmtId="173" fontId="2" fillId="34" borderId="28" xfId="0" applyNumberFormat="1" applyFont="1" applyFill="1" applyBorder="1" applyAlignment="1">
      <alignment/>
    </xf>
    <xf numFmtId="172" fontId="0" fillId="34" borderId="11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9" fontId="4" fillId="34" borderId="17" xfId="0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172" fontId="0" fillId="34" borderId="24" xfId="0" applyNumberFormat="1" applyFont="1" applyFill="1" applyBorder="1" applyAlignment="1">
      <alignment/>
    </xf>
    <xf numFmtId="172" fontId="0" fillId="34" borderId="23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73" fontId="0" fillId="0" borderId="11" xfId="0" applyNumberFormat="1" applyFont="1" applyBorder="1" applyAlignment="1">
      <alignment/>
    </xf>
    <xf numFmtId="0" fontId="0" fillId="0" borderId="28" xfId="0" applyFont="1" applyBorder="1" applyAlignment="1">
      <alignment/>
    </xf>
    <xf numFmtId="173" fontId="0" fillId="0" borderId="28" xfId="0" applyNumberFormat="1" applyFont="1" applyBorder="1" applyAlignment="1">
      <alignment/>
    </xf>
    <xf numFmtId="0" fontId="2" fillId="10" borderId="28" xfId="0" applyFont="1" applyFill="1" applyBorder="1" applyAlignment="1">
      <alignment/>
    </xf>
    <xf numFmtId="173" fontId="2" fillId="10" borderId="11" xfId="0" applyNumberFormat="1" applyFont="1" applyFill="1" applyBorder="1" applyAlignment="1">
      <alignment/>
    </xf>
    <xf numFmtId="2" fontId="2" fillId="10" borderId="28" xfId="0" applyNumberFormat="1" applyFont="1" applyFill="1" applyBorder="1" applyAlignment="1">
      <alignment/>
    </xf>
    <xf numFmtId="2" fontId="2" fillId="10" borderId="11" xfId="0" applyNumberFormat="1" applyFont="1" applyFill="1" applyBorder="1" applyAlignment="1">
      <alignment/>
    </xf>
    <xf numFmtId="0" fontId="2" fillId="10" borderId="22" xfId="0" applyFont="1" applyFill="1" applyBorder="1" applyAlignment="1">
      <alignment/>
    </xf>
    <xf numFmtId="173" fontId="2" fillId="10" borderId="19" xfId="0" applyNumberFormat="1" applyFont="1" applyFill="1" applyBorder="1" applyAlignment="1">
      <alignment/>
    </xf>
    <xf numFmtId="173" fontId="2" fillId="10" borderId="28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3.28125" style="0" customWidth="1"/>
    <col min="2" max="2" width="21.7109375" style="0" customWidth="1"/>
    <col min="3" max="3" width="15.140625" style="0" customWidth="1"/>
    <col min="4" max="4" width="7.140625" style="0" customWidth="1"/>
    <col min="5" max="5" width="6.00390625" style="0" customWidth="1"/>
    <col min="6" max="6" width="11.7109375" style="0" customWidth="1"/>
    <col min="7" max="7" width="7.00390625" style="0" customWidth="1"/>
    <col min="8" max="8" width="11.421875" style="0" customWidth="1"/>
    <col min="9" max="9" width="5.7109375" style="0" customWidth="1"/>
    <col min="10" max="10" width="12.421875" style="0" customWidth="1"/>
    <col min="11" max="11" width="6.8515625" style="0" customWidth="1"/>
    <col min="12" max="12" width="12.8515625" style="0" customWidth="1"/>
    <col min="14" max="14" width="7.7109375" style="0" customWidth="1"/>
    <col min="15" max="15" width="8.140625" style="0" customWidth="1"/>
    <col min="17" max="17" width="14.00390625" style="0" bestFit="1" customWidth="1"/>
  </cols>
  <sheetData>
    <row r="1" spans="1:12" ht="13.5" thickBot="1">
      <c r="A1" s="1"/>
      <c r="B1" s="2"/>
      <c r="C1" s="1"/>
      <c r="D1" s="38"/>
      <c r="E1" s="64">
        <v>2013</v>
      </c>
      <c r="F1" s="59"/>
      <c r="G1" s="64">
        <v>2014</v>
      </c>
      <c r="H1" s="58"/>
      <c r="I1" s="58"/>
      <c r="J1" s="58"/>
      <c r="K1" s="58"/>
      <c r="L1" s="59"/>
    </row>
    <row r="2" spans="1:15" ht="13.5" thickBot="1">
      <c r="A2" s="3"/>
      <c r="B2" s="3" t="s">
        <v>0</v>
      </c>
      <c r="C2" s="15" t="s">
        <v>1</v>
      </c>
      <c r="D2" s="41" t="s">
        <v>2</v>
      </c>
      <c r="E2" s="42" t="s">
        <v>3</v>
      </c>
      <c r="F2" s="22" t="s">
        <v>37</v>
      </c>
      <c r="G2" s="65" t="s">
        <v>39</v>
      </c>
      <c r="H2" s="63"/>
      <c r="I2" s="66" t="s">
        <v>58</v>
      </c>
      <c r="J2" s="66"/>
      <c r="K2" s="62" t="s">
        <v>59</v>
      </c>
      <c r="L2" s="63"/>
      <c r="N2" t="s">
        <v>41</v>
      </c>
      <c r="O2" t="s">
        <v>53</v>
      </c>
    </row>
    <row r="3" spans="1:15" ht="13.5" thickTop="1">
      <c r="A3" s="4" t="s">
        <v>4</v>
      </c>
      <c r="B3" s="4" t="s">
        <v>5</v>
      </c>
      <c r="C3" s="20">
        <v>13290365</v>
      </c>
      <c r="D3" s="40">
        <v>0.5732</v>
      </c>
      <c r="E3" s="25">
        <v>0.4</v>
      </c>
      <c r="F3" s="18">
        <f aca="true" t="shared" si="0" ref="F3:F11">C3*D3*E3/100</f>
        <v>30472.148872</v>
      </c>
      <c r="G3" s="55">
        <f>E3+(E3*0.15)</f>
        <v>0.46</v>
      </c>
      <c r="H3" s="5">
        <f>C3*D3*G3/100</f>
        <v>35042.97120280001</v>
      </c>
      <c r="I3" s="55">
        <f>E3+(E3*N3/100)</f>
        <v>0.42000000000000004</v>
      </c>
      <c r="J3" s="5">
        <f>C3*D3*I3/100</f>
        <v>31995.756315600007</v>
      </c>
      <c r="K3" s="6">
        <f>E3+(E3*O3)/100</f>
        <v>0.41200000000000003</v>
      </c>
      <c r="L3" s="18">
        <f>C3*D3*K3/100</f>
        <v>31386.313338160002</v>
      </c>
      <c r="N3" s="7">
        <v>5</v>
      </c>
      <c r="O3">
        <v>3</v>
      </c>
    </row>
    <row r="4" spans="1:15" ht="12.75">
      <c r="A4" s="4"/>
      <c r="B4" s="4" t="s">
        <v>6</v>
      </c>
      <c r="C4" s="20">
        <v>3534243</v>
      </c>
      <c r="D4" s="39">
        <v>0.4959</v>
      </c>
      <c r="E4" s="26">
        <v>0.44</v>
      </c>
      <c r="F4" s="19">
        <f t="shared" si="0"/>
        <v>7711.57685628</v>
      </c>
      <c r="G4" s="55">
        <f aca="true" t="shared" si="1" ref="G4:G12">E4+(E4*0.15)</f>
        <v>0.506</v>
      </c>
      <c r="H4" s="5">
        <f>C4*D4*G4/100</f>
        <v>8868.313384722002</v>
      </c>
      <c r="I4" s="55">
        <f aca="true" t="shared" si="2" ref="I4:I12">E4+(E4*N4/100)</f>
        <v>0.462</v>
      </c>
      <c r="J4" s="5">
        <f>C4*D4*I4/100</f>
        <v>8097.155699094001</v>
      </c>
      <c r="K4" s="6">
        <f aca="true" t="shared" si="3" ref="K4:K12">E4+(E4*O4)/100</f>
        <v>0.4532</v>
      </c>
      <c r="L4" s="18">
        <f aca="true" t="shared" si="4" ref="L4:L12">C4*D4*K4/100</f>
        <v>7942.9241619684</v>
      </c>
      <c r="N4" s="7">
        <v>5</v>
      </c>
      <c r="O4">
        <v>3</v>
      </c>
    </row>
    <row r="5" spans="1:15" ht="12.75">
      <c r="A5" s="4"/>
      <c r="B5" s="4" t="s">
        <v>7</v>
      </c>
      <c r="C5" s="20">
        <v>27161</v>
      </c>
      <c r="D5" s="39">
        <v>0.5018</v>
      </c>
      <c r="E5" s="26">
        <v>0.44</v>
      </c>
      <c r="F5" s="19">
        <f t="shared" si="0"/>
        <v>59.969315120000005</v>
      </c>
      <c r="G5" s="55">
        <f t="shared" si="1"/>
        <v>0.506</v>
      </c>
      <c r="H5" s="5">
        <f aca="true" t="shared" si="5" ref="H5:H11">C5*D5*G5/100</f>
        <v>68.96471238800001</v>
      </c>
      <c r="I5" s="55">
        <f t="shared" si="2"/>
        <v>0.462</v>
      </c>
      <c r="J5" s="5">
        <f aca="true" t="shared" si="6" ref="J5:J11">C5*I5*D5/100</f>
        <v>62.967780876000006</v>
      </c>
      <c r="K5" s="6">
        <f t="shared" si="3"/>
        <v>0.4532</v>
      </c>
      <c r="L5" s="18">
        <f t="shared" si="4"/>
        <v>61.7683945736</v>
      </c>
      <c r="N5" s="7">
        <v>5</v>
      </c>
      <c r="O5">
        <v>3</v>
      </c>
    </row>
    <row r="6" spans="1:15" ht="12.75">
      <c r="A6" s="8" t="s">
        <v>31</v>
      </c>
      <c r="B6" s="8" t="s">
        <v>9</v>
      </c>
      <c r="C6" s="21">
        <v>848259</v>
      </c>
      <c r="D6" s="39">
        <v>0.1673</v>
      </c>
      <c r="E6" s="26">
        <v>0.4</v>
      </c>
      <c r="F6" s="19">
        <f t="shared" si="0"/>
        <v>567.6549228</v>
      </c>
      <c r="G6" s="55">
        <f t="shared" si="1"/>
        <v>0.46</v>
      </c>
      <c r="H6" s="5">
        <f t="shared" si="5"/>
        <v>652.8031612200001</v>
      </c>
      <c r="I6" s="55">
        <f t="shared" si="2"/>
        <v>0.42000000000000004</v>
      </c>
      <c r="J6" s="5">
        <f t="shared" si="6"/>
        <v>596.0376689400001</v>
      </c>
      <c r="K6" s="6">
        <f t="shared" si="3"/>
        <v>0.41200000000000003</v>
      </c>
      <c r="L6" s="18">
        <f t="shared" si="4"/>
        <v>584.6845704840001</v>
      </c>
      <c r="N6" s="7">
        <v>5</v>
      </c>
      <c r="O6">
        <v>3</v>
      </c>
    </row>
    <row r="7" spans="1:15" ht="12.75">
      <c r="A7" s="8"/>
      <c r="B7" s="8" t="s">
        <v>6</v>
      </c>
      <c r="C7" s="21">
        <v>157925</v>
      </c>
      <c r="D7" s="39">
        <v>0.0561</v>
      </c>
      <c r="E7" s="26">
        <v>0.44</v>
      </c>
      <c r="F7" s="19">
        <f t="shared" si="0"/>
        <v>38.982206999999995</v>
      </c>
      <c r="G7" s="55">
        <f t="shared" si="1"/>
        <v>0.506</v>
      </c>
      <c r="H7" s="5">
        <f t="shared" si="5"/>
        <v>44.82953804999999</v>
      </c>
      <c r="I7" s="55">
        <f t="shared" si="2"/>
        <v>0.462</v>
      </c>
      <c r="J7" s="5">
        <f t="shared" si="6"/>
        <v>40.93131735</v>
      </c>
      <c r="K7" s="6">
        <f t="shared" si="3"/>
        <v>0.4532</v>
      </c>
      <c r="L7" s="18">
        <f t="shared" si="4"/>
        <v>40.15167320999999</v>
      </c>
      <c r="N7" s="7">
        <v>5</v>
      </c>
      <c r="O7">
        <v>3</v>
      </c>
    </row>
    <row r="8" spans="1:15" ht="12.75">
      <c r="A8" s="8"/>
      <c r="B8" s="8" t="s">
        <v>7</v>
      </c>
      <c r="C8" s="21">
        <v>1754</v>
      </c>
      <c r="D8" s="39">
        <v>0.1032</v>
      </c>
      <c r="E8" s="26">
        <v>0.44</v>
      </c>
      <c r="F8" s="19">
        <f t="shared" si="0"/>
        <v>0.7964563200000001</v>
      </c>
      <c r="G8" s="55">
        <f t="shared" si="1"/>
        <v>0.506</v>
      </c>
      <c r="H8" s="5">
        <f t="shared" si="5"/>
        <v>0.915924768</v>
      </c>
      <c r="I8" s="55">
        <f t="shared" si="2"/>
        <v>0.462</v>
      </c>
      <c r="J8" s="5">
        <f t="shared" si="6"/>
        <v>0.8362791360000001</v>
      </c>
      <c r="K8" s="6">
        <f t="shared" si="3"/>
        <v>0.4532</v>
      </c>
      <c r="L8" s="18">
        <f t="shared" si="4"/>
        <v>0.8203500096</v>
      </c>
      <c r="N8" s="7">
        <v>5</v>
      </c>
      <c r="O8">
        <v>3</v>
      </c>
    </row>
    <row r="9" spans="1:15" ht="12.75">
      <c r="A9" s="8" t="s">
        <v>8</v>
      </c>
      <c r="B9" s="8" t="s">
        <v>11</v>
      </c>
      <c r="C9" s="21">
        <v>1723680</v>
      </c>
      <c r="D9" s="39">
        <v>4.64</v>
      </c>
      <c r="E9" s="26">
        <v>0.38</v>
      </c>
      <c r="F9" s="19">
        <f t="shared" si="0"/>
        <v>30391.92576</v>
      </c>
      <c r="G9" s="55">
        <f t="shared" si="1"/>
        <v>0.437</v>
      </c>
      <c r="H9" s="5">
        <f t="shared" si="5"/>
        <v>34950.71462399999</v>
      </c>
      <c r="I9" s="55">
        <f t="shared" si="2"/>
        <v>0.399</v>
      </c>
      <c r="J9" s="5">
        <f t="shared" si="6"/>
        <v>31911.522048</v>
      </c>
      <c r="K9" s="6">
        <f t="shared" si="3"/>
        <v>0.3914</v>
      </c>
      <c r="L9" s="18">
        <f t="shared" si="4"/>
        <v>31303.683532799998</v>
      </c>
      <c r="N9" s="7">
        <v>5</v>
      </c>
      <c r="O9">
        <v>3</v>
      </c>
    </row>
    <row r="10" spans="1:15" ht="12.75">
      <c r="A10" s="8" t="s">
        <v>10</v>
      </c>
      <c r="B10" s="8" t="s">
        <v>32</v>
      </c>
      <c r="C10" s="21">
        <v>959486</v>
      </c>
      <c r="D10" s="39">
        <v>4.64</v>
      </c>
      <c r="E10" s="26">
        <v>0.38</v>
      </c>
      <c r="F10" s="19">
        <f>C10*D10*E10/100</f>
        <v>16917.657152</v>
      </c>
      <c r="G10" s="55">
        <f t="shared" si="1"/>
        <v>0.437</v>
      </c>
      <c r="H10" s="5">
        <f>C10*D10*G10/100</f>
        <v>19455.3057248</v>
      </c>
      <c r="I10" s="55">
        <f t="shared" si="2"/>
        <v>0.399</v>
      </c>
      <c r="J10" s="5">
        <f>C10*I10*D10/100</f>
        <v>17763.5400096</v>
      </c>
      <c r="K10" s="6">
        <f t="shared" si="3"/>
        <v>0.3914</v>
      </c>
      <c r="L10" s="18">
        <f t="shared" si="4"/>
        <v>17425.18686656</v>
      </c>
      <c r="N10" s="7">
        <v>5</v>
      </c>
      <c r="O10">
        <v>3</v>
      </c>
    </row>
    <row r="11" spans="1:17" ht="12.75">
      <c r="A11" s="8" t="s">
        <v>12</v>
      </c>
      <c r="B11" s="8" t="s">
        <v>13</v>
      </c>
      <c r="C11" s="21">
        <v>670700</v>
      </c>
      <c r="D11" s="39">
        <v>0.0733</v>
      </c>
      <c r="E11" s="26">
        <v>0.26</v>
      </c>
      <c r="F11" s="19">
        <f t="shared" si="0"/>
        <v>127.82200600000002</v>
      </c>
      <c r="G11" s="55">
        <f t="shared" si="1"/>
        <v>0.299</v>
      </c>
      <c r="H11" s="5">
        <f t="shared" si="5"/>
        <v>146.9953069</v>
      </c>
      <c r="I11" s="55">
        <f t="shared" si="2"/>
        <v>0.273</v>
      </c>
      <c r="J11" s="5">
        <f t="shared" si="6"/>
        <v>134.21310630000002</v>
      </c>
      <c r="K11" s="6">
        <f t="shared" si="3"/>
        <v>0.2678</v>
      </c>
      <c r="L11" s="18">
        <f t="shared" si="4"/>
        <v>131.65666618</v>
      </c>
      <c r="N11" s="7">
        <v>5</v>
      </c>
      <c r="O11">
        <v>3</v>
      </c>
      <c r="Q11" s="81"/>
    </row>
    <row r="12" spans="1:17" ht="13.5" thickBot="1">
      <c r="A12" s="8" t="s">
        <v>33</v>
      </c>
      <c r="B12" s="8" t="s">
        <v>16</v>
      </c>
      <c r="C12" s="21">
        <v>8871</v>
      </c>
      <c r="D12" s="39">
        <v>46.47</v>
      </c>
      <c r="E12" s="27">
        <v>0.37</v>
      </c>
      <c r="F12" s="24">
        <f>C12*D12*E12/100</f>
        <v>1525.270869</v>
      </c>
      <c r="G12" s="55">
        <f t="shared" si="1"/>
        <v>0.4255</v>
      </c>
      <c r="H12" s="28">
        <f>C12*D12*G12/100</f>
        <v>1754.0614993499998</v>
      </c>
      <c r="I12" s="55">
        <f t="shared" si="2"/>
        <v>0.3885</v>
      </c>
      <c r="J12" s="28">
        <f>C12*I12*D12/100</f>
        <v>1601.53441245</v>
      </c>
      <c r="K12" s="6">
        <f t="shared" si="3"/>
        <v>0.3811</v>
      </c>
      <c r="L12" s="18">
        <f t="shared" si="4"/>
        <v>1571.0289950699998</v>
      </c>
      <c r="N12" s="7">
        <v>5</v>
      </c>
      <c r="O12">
        <v>3</v>
      </c>
      <c r="Q12" s="82"/>
    </row>
    <row r="13" spans="1:17" ht="12.75">
      <c r="A13" s="1"/>
      <c r="B13" s="1"/>
      <c r="C13" s="9"/>
      <c r="D13" s="1"/>
      <c r="E13" s="1"/>
      <c r="F13" s="11">
        <f>SUM(F3:F12)</f>
        <v>87813.80441652</v>
      </c>
      <c r="G13" s="1"/>
      <c r="H13" s="11">
        <f>SUM(H3:H12)</f>
        <v>100985.875078998</v>
      </c>
      <c r="I13" s="1"/>
      <c r="J13" s="11">
        <f>SUM(J3:J12)</f>
        <v>92204.49463734601</v>
      </c>
      <c r="K13" s="1"/>
      <c r="L13" s="51">
        <f>SUM(L3:L12)</f>
        <v>90448.2185490156</v>
      </c>
      <c r="Q13" s="83"/>
    </row>
    <row r="14" spans="1:12" ht="13.5" thickBot="1">
      <c r="A14" s="1"/>
      <c r="C14" s="9"/>
      <c r="D14" s="1"/>
      <c r="E14" s="1"/>
      <c r="F14" s="1"/>
      <c r="G14" s="1"/>
      <c r="H14" s="1"/>
      <c r="I14" s="67"/>
      <c r="J14" s="67"/>
      <c r="K14" s="45"/>
      <c r="L14" s="45"/>
    </row>
    <row r="15" spans="1:12" ht="13.5" thickBot="1">
      <c r="A15" s="3"/>
      <c r="B15" s="16" t="s">
        <v>18</v>
      </c>
      <c r="C15" s="17" t="s">
        <v>1</v>
      </c>
      <c r="D15" s="17"/>
      <c r="E15" s="44" t="s">
        <v>3</v>
      </c>
      <c r="F15" s="31" t="s">
        <v>38</v>
      </c>
      <c r="G15" s="60" t="s">
        <v>40</v>
      </c>
      <c r="H15" s="61"/>
      <c r="I15" s="62" t="s">
        <v>58</v>
      </c>
      <c r="J15" s="63"/>
      <c r="K15" s="56" t="s">
        <v>59</v>
      </c>
      <c r="L15" s="57"/>
    </row>
    <row r="16" spans="1:15" ht="13.5" thickTop="1">
      <c r="A16" s="8" t="s">
        <v>4</v>
      </c>
      <c r="B16" s="68" t="s">
        <v>19</v>
      </c>
      <c r="C16" s="69">
        <v>258469</v>
      </c>
      <c r="D16" s="70"/>
      <c r="E16" s="91">
        <v>0.149</v>
      </c>
      <c r="F16" s="72">
        <f>C16*E16</f>
        <v>38511.881</v>
      </c>
      <c r="G16" s="93">
        <f>E16+(E16*0.15)</f>
        <v>0.17135</v>
      </c>
      <c r="H16" s="74">
        <f>C16*G16</f>
        <v>44288.66315</v>
      </c>
      <c r="I16" s="87">
        <f>E16+(E16*N16/100)</f>
        <v>0.15645</v>
      </c>
      <c r="J16" s="74">
        <f aca="true" t="shared" si="7" ref="J16:J23">C16*I16</f>
        <v>40437.47505</v>
      </c>
      <c r="K16" s="88">
        <f>E16+(E16*O16)/100</f>
        <v>0.15347</v>
      </c>
      <c r="L16" s="46">
        <f>C16*K16</f>
        <v>39667.23743</v>
      </c>
      <c r="N16">
        <v>5</v>
      </c>
      <c r="O16">
        <v>3</v>
      </c>
    </row>
    <row r="17" spans="1:15" ht="12.75">
      <c r="A17" s="8" t="s">
        <v>8</v>
      </c>
      <c r="B17" s="76" t="s">
        <v>20</v>
      </c>
      <c r="C17" s="69">
        <v>32189</v>
      </c>
      <c r="D17" s="77"/>
      <c r="E17" s="71">
        <v>0.149</v>
      </c>
      <c r="F17" s="72">
        <f aca="true" t="shared" si="8" ref="F17:F23">C17*E17</f>
        <v>4796.161</v>
      </c>
      <c r="G17" s="73">
        <f aca="true" t="shared" si="9" ref="G17:G23">E17+(E17*0.15)</f>
        <v>0.17135</v>
      </c>
      <c r="H17" s="74">
        <f>C17*G17</f>
        <v>5515.58515</v>
      </c>
      <c r="I17" s="75">
        <f aca="true" t="shared" si="10" ref="I17:I23">E17+(E17*N17/100)</f>
        <v>0.15645</v>
      </c>
      <c r="J17" s="74">
        <f t="shared" si="7"/>
        <v>5035.969050000001</v>
      </c>
      <c r="K17" s="53">
        <f aca="true" t="shared" si="11" ref="K17:K23">E17+(E17*O17)/100</f>
        <v>0.15347</v>
      </c>
      <c r="L17" s="46">
        <f aca="true" t="shared" si="12" ref="L17:L23">C17*K17</f>
        <v>4940.04583</v>
      </c>
      <c r="N17">
        <v>5</v>
      </c>
      <c r="O17">
        <v>3</v>
      </c>
    </row>
    <row r="18" spans="1:15" ht="12.75">
      <c r="A18" s="8" t="s">
        <v>10</v>
      </c>
      <c r="B18" s="76" t="s">
        <v>21</v>
      </c>
      <c r="C18" s="69">
        <v>7086</v>
      </c>
      <c r="D18" s="77"/>
      <c r="E18" s="71">
        <v>0.487</v>
      </c>
      <c r="F18" s="72">
        <f t="shared" si="8"/>
        <v>3450.882</v>
      </c>
      <c r="G18" s="73">
        <f t="shared" si="9"/>
        <v>0.5600499999999999</v>
      </c>
      <c r="H18" s="74">
        <f aca="true" t="shared" si="13" ref="H18:H23">C18*G18</f>
        <v>3968.5142999999994</v>
      </c>
      <c r="I18" s="75">
        <f t="shared" si="10"/>
        <v>0.51135</v>
      </c>
      <c r="J18" s="74">
        <f t="shared" si="7"/>
        <v>3623.4260999999997</v>
      </c>
      <c r="K18" s="53">
        <f t="shared" si="11"/>
        <v>0.50161</v>
      </c>
      <c r="L18" s="46">
        <f t="shared" si="12"/>
        <v>3554.40846</v>
      </c>
      <c r="N18">
        <v>5</v>
      </c>
      <c r="O18">
        <v>3</v>
      </c>
    </row>
    <row r="19" spans="1:15" ht="12.75">
      <c r="A19" s="8" t="s">
        <v>12</v>
      </c>
      <c r="B19" s="76" t="s">
        <v>22</v>
      </c>
      <c r="C19" s="69">
        <v>21153</v>
      </c>
      <c r="D19" s="77"/>
      <c r="E19" s="71">
        <v>0.636</v>
      </c>
      <c r="F19" s="72">
        <f t="shared" si="8"/>
        <v>13453.308</v>
      </c>
      <c r="G19" s="73">
        <f t="shared" si="9"/>
        <v>0.7314</v>
      </c>
      <c r="H19" s="74">
        <f t="shared" si="13"/>
        <v>15471.3042</v>
      </c>
      <c r="I19" s="75">
        <f t="shared" si="10"/>
        <v>0.6678000000000001</v>
      </c>
      <c r="J19" s="74">
        <f t="shared" si="7"/>
        <v>14125.9734</v>
      </c>
      <c r="K19" s="53">
        <f t="shared" si="11"/>
        <v>0.65508</v>
      </c>
      <c r="L19" s="46">
        <f t="shared" si="12"/>
        <v>13856.90724</v>
      </c>
      <c r="N19">
        <v>5</v>
      </c>
      <c r="O19">
        <v>3</v>
      </c>
    </row>
    <row r="20" spans="1:15" ht="12.75">
      <c r="A20" s="8" t="s">
        <v>33</v>
      </c>
      <c r="B20" s="76" t="s">
        <v>23</v>
      </c>
      <c r="C20" s="69">
        <v>144092</v>
      </c>
      <c r="D20" s="77"/>
      <c r="E20" s="71">
        <v>1.31</v>
      </c>
      <c r="F20" s="72">
        <f t="shared" si="8"/>
        <v>188760.52000000002</v>
      </c>
      <c r="G20" s="73">
        <f t="shared" si="9"/>
        <v>1.5065</v>
      </c>
      <c r="H20" s="74">
        <f t="shared" si="13"/>
        <v>217074.598</v>
      </c>
      <c r="I20" s="75">
        <f t="shared" si="10"/>
        <v>1.3755000000000002</v>
      </c>
      <c r="J20" s="74">
        <f t="shared" si="7"/>
        <v>198198.54600000003</v>
      </c>
      <c r="K20" s="53">
        <f t="shared" si="11"/>
        <v>1.3493</v>
      </c>
      <c r="L20" s="46">
        <f t="shared" si="12"/>
        <v>194423.3356</v>
      </c>
      <c r="N20">
        <v>5</v>
      </c>
      <c r="O20">
        <v>3</v>
      </c>
    </row>
    <row r="21" spans="1:15" ht="12.75">
      <c r="A21" s="8" t="s">
        <v>14</v>
      </c>
      <c r="B21" s="76" t="s">
        <v>24</v>
      </c>
      <c r="C21" s="69">
        <v>97699</v>
      </c>
      <c r="D21" s="77"/>
      <c r="E21" s="91">
        <v>2.05</v>
      </c>
      <c r="F21" s="72">
        <f t="shared" si="8"/>
        <v>200282.94999999998</v>
      </c>
      <c r="G21" s="93">
        <v>2.35</v>
      </c>
      <c r="H21" s="74">
        <f t="shared" si="13"/>
        <v>229592.65</v>
      </c>
      <c r="I21" s="87">
        <f t="shared" si="10"/>
        <v>2.1422499999999998</v>
      </c>
      <c r="J21" s="74">
        <f t="shared" si="7"/>
        <v>209295.68274999998</v>
      </c>
      <c r="K21" s="88">
        <f t="shared" si="11"/>
        <v>2.10125</v>
      </c>
      <c r="L21" s="46">
        <f t="shared" si="12"/>
        <v>205290.02375</v>
      </c>
      <c r="N21">
        <v>4.5</v>
      </c>
      <c r="O21">
        <v>2.5</v>
      </c>
    </row>
    <row r="22" spans="1:15" ht="12.75">
      <c r="A22" s="8" t="s">
        <v>15</v>
      </c>
      <c r="B22" s="8" t="s">
        <v>25</v>
      </c>
      <c r="C22" s="21">
        <v>59317</v>
      </c>
      <c r="D22" s="43"/>
      <c r="E22" s="26">
        <v>0.636</v>
      </c>
      <c r="F22" s="18">
        <f t="shared" si="8"/>
        <v>37725.612</v>
      </c>
      <c r="G22" s="54">
        <f t="shared" si="9"/>
        <v>0.7314</v>
      </c>
      <c r="H22" s="5">
        <f t="shared" si="13"/>
        <v>43384.4538</v>
      </c>
      <c r="I22" s="37">
        <f t="shared" si="10"/>
        <v>0.6678000000000001</v>
      </c>
      <c r="J22" s="5">
        <f t="shared" si="7"/>
        <v>39611.89260000001</v>
      </c>
      <c r="K22" s="53">
        <f t="shared" si="11"/>
        <v>0.65508</v>
      </c>
      <c r="L22" s="46">
        <f t="shared" si="12"/>
        <v>38857.38036</v>
      </c>
      <c r="N22">
        <v>5</v>
      </c>
      <c r="O22">
        <v>3</v>
      </c>
    </row>
    <row r="23" spans="1:15" ht="13.5" thickBot="1">
      <c r="A23" s="8" t="s">
        <v>17</v>
      </c>
      <c r="B23" s="8" t="s">
        <v>26</v>
      </c>
      <c r="C23" s="21">
        <v>20073</v>
      </c>
      <c r="D23" s="30"/>
      <c r="E23" s="23">
        <v>1.38</v>
      </c>
      <c r="F23" s="29">
        <f t="shared" si="8"/>
        <v>27700.739999999998</v>
      </c>
      <c r="G23" s="86">
        <f t="shared" si="9"/>
        <v>1.587</v>
      </c>
      <c r="H23" s="28">
        <f t="shared" si="13"/>
        <v>31855.851</v>
      </c>
      <c r="I23" s="85">
        <f t="shared" si="10"/>
        <v>1.4489999999999998</v>
      </c>
      <c r="J23" s="28">
        <f t="shared" si="7"/>
        <v>29085.777</v>
      </c>
      <c r="K23" s="84">
        <f t="shared" si="11"/>
        <v>1.4214</v>
      </c>
      <c r="L23" s="46">
        <f t="shared" si="12"/>
        <v>28531.7622</v>
      </c>
      <c r="N23">
        <v>5</v>
      </c>
      <c r="O23">
        <v>3</v>
      </c>
    </row>
    <row r="24" spans="1:12" ht="12.75">
      <c r="A24" s="1"/>
      <c r="B24" s="1"/>
      <c r="C24" s="1"/>
      <c r="D24" s="1"/>
      <c r="E24" s="1"/>
      <c r="F24" s="11">
        <f>SUM(F16:F23)</f>
        <v>514682.05400000006</v>
      </c>
      <c r="G24" s="1"/>
      <c r="H24" s="11">
        <f>SUM(H16:H23)</f>
        <v>591151.6196000001</v>
      </c>
      <c r="I24" s="1"/>
      <c r="J24" s="11">
        <f>SUM(J16:J23)</f>
        <v>539414.74195</v>
      </c>
      <c r="K24" s="45"/>
      <c r="L24" s="51">
        <f>SUM(L16:L23)</f>
        <v>529121.1008700001</v>
      </c>
    </row>
    <row r="25" spans="1:12" ht="12.75">
      <c r="A25" s="1"/>
      <c r="B25" s="12" t="s">
        <v>27</v>
      </c>
      <c r="D25" s="1"/>
      <c r="E25" s="13">
        <v>0.1</v>
      </c>
      <c r="F25" s="14"/>
      <c r="G25" s="13">
        <v>0.1</v>
      </c>
      <c r="H25" s="14"/>
      <c r="I25" s="13">
        <v>0.1</v>
      </c>
      <c r="J25" s="14"/>
      <c r="K25" s="47"/>
      <c r="L25" s="48"/>
    </row>
    <row r="26" spans="1:12" ht="13.5" thickBot="1">
      <c r="A26" s="1"/>
      <c r="B26" s="10"/>
      <c r="C26" s="9"/>
      <c r="D26" s="1"/>
      <c r="E26" s="1"/>
      <c r="F26" s="1"/>
      <c r="G26" s="1"/>
      <c r="H26" s="1"/>
      <c r="I26" s="67"/>
      <c r="J26" s="67"/>
      <c r="K26" s="45"/>
      <c r="L26" s="45"/>
    </row>
    <row r="27" spans="1:12" ht="13.5" thickBot="1">
      <c r="A27" s="3"/>
      <c r="B27" s="3" t="s">
        <v>28</v>
      </c>
      <c r="C27" s="17" t="s">
        <v>1</v>
      </c>
      <c r="D27" s="17"/>
      <c r="E27" s="44" t="s">
        <v>3</v>
      </c>
      <c r="F27" s="31" t="s">
        <v>54</v>
      </c>
      <c r="G27" s="60" t="s">
        <v>39</v>
      </c>
      <c r="H27" s="61"/>
      <c r="I27" s="62" t="s">
        <v>58</v>
      </c>
      <c r="J27" s="63"/>
      <c r="K27" s="56" t="s">
        <v>59</v>
      </c>
      <c r="L27" s="57"/>
    </row>
    <row r="28" spans="1:15" ht="13.5" thickTop="1">
      <c r="A28" s="8" t="s">
        <v>4</v>
      </c>
      <c r="B28" s="76" t="s">
        <v>29</v>
      </c>
      <c r="C28" s="69">
        <v>167801</v>
      </c>
      <c r="D28" s="78"/>
      <c r="E28" s="91">
        <v>0.149</v>
      </c>
      <c r="F28" s="72">
        <f>C28*E28</f>
        <v>25002.349</v>
      </c>
      <c r="G28" s="93">
        <f>E28+(E28*0.15)</f>
        <v>0.17135</v>
      </c>
      <c r="H28" s="74">
        <f>C28*G28</f>
        <v>28752.70135</v>
      </c>
      <c r="I28" s="87">
        <f>E28+(E28*N28/100)</f>
        <v>0.15645</v>
      </c>
      <c r="J28" s="74">
        <f>C28*I28</f>
        <v>26252.46645</v>
      </c>
      <c r="K28" s="88">
        <f>E28+(E28*O28)/100</f>
        <v>0.15347</v>
      </c>
      <c r="L28" s="49">
        <f>C28*K28</f>
        <v>25752.41947</v>
      </c>
      <c r="M28" s="7"/>
      <c r="N28">
        <v>5</v>
      </c>
      <c r="O28">
        <v>3</v>
      </c>
    </row>
    <row r="29" spans="1:15" ht="12.75">
      <c r="A29" s="8" t="s">
        <v>8</v>
      </c>
      <c r="B29" s="76" t="s">
        <v>36</v>
      </c>
      <c r="C29" s="69">
        <v>100</v>
      </c>
      <c r="D29" s="78"/>
      <c r="E29" s="71">
        <v>0.149</v>
      </c>
      <c r="F29" s="72">
        <f>C29*E29</f>
        <v>14.899999999999999</v>
      </c>
      <c r="G29" s="73">
        <f>E29+(E29*0.15)</f>
        <v>0.17135</v>
      </c>
      <c r="H29" s="74">
        <f>C29*G29</f>
        <v>17.135</v>
      </c>
      <c r="I29" s="75">
        <f>E29+(E29*N29/100)</f>
        <v>0.15645</v>
      </c>
      <c r="J29" s="74">
        <f>C29*I29</f>
        <v>15.645000000000001</v>
      </c>
      <c r="K29" s="53">
        <f>E29+(E29*O29)/100</f>
        <v>0.15347</v>
      </c>
      <c r="L29" s="49">
        <f>C29*K29</f>
        <v>15.347</v>
      </c>
      <c r="M29" s="7"/>
      <c r="N29">
        <v>5</v>
      </c>
      <c r="O29">
        <v>3</v>
      </c>
    </row>
    <row r="30" spans="1:15" ht="12.75">
      <c r="A30" s="8" t="s">
        <v>8</v>
      </c>
      <c r="B30" s="76" t="s">
        <v>34</v>
      </c>
      <c r="C30" s="69">
        <v>1124</v>
      </c>
      <c r="D30" s="78"/>
      <c r="E30" s="71">
        <v>0.636</v>
      </c>
      <c r="F30" s="72">
        <f>C30*E30</f>
        <v>714.864</v>
      </c>
      <c r="G30" s="73">
        <f>E30+(E30*0.15)</f>
        <v>0.7314</v>
      </c>
      <c r="H30" s="74">
        <f>C30*G30</f>
        <v>822.0936</v>
      </c>
      <c r="I30" s="75">
        <f>E30+(E30*N30/100)</f>
        <v>0.6678000000000001</v>
      </c>
      <c r="J30" s="74">
        <f>C30*I30</f>
        <v>750.6072</v>
      </c>
      <c r="K30" s="53">
        <f>E30+(E30*O30)/100</f>
        <v>0.65508</v>
      </c>
      <c r="L30" s="49">
        <f>C30*K30</f>
        <v>736.30992</v>
      </c>
      <c r="M30" s="7"/>
      <c r="N30">
        <v>5</v>
      </c>
      <c r="O30">
        <v>3</v>
      </c>
    </row>
    <row r="31" spans="1:15" ht="13.5" thickBot="1">
      <c r="A31" s="8" t="s">
        <v>8</v>
      </c>
      <c r="B31" s="76" t="s">
        <v>35</v>
      </c>
      <c r="C31" s="69">
        <v>10</v>
      </c>
      <c r="D31" s="78"/>
      <c r="E31" s="92">
        <v>1.49</v>
      </c>
      <c r="F31" s="79">
        <f>C31*E31</f>
        <v>14.9</v>
      </c>
      <c r="G31" s="89">
        <v>1.71</v>
      </c>
      <c r="H31" s="80">
        <f>C31*G31</f>
        <v>17.1</v>
      </c>
      <c r="I31" s="89">
        <f>E31+(E31*N31/100)</f>
        <v>1.5645</v>
      </c>
      <c r="J31" s="80">
        <f>C31*I31</f>
        <v>15.645</v>
      </c>
      <c r="K31" s="90">
        <f>E31+(E31*O31)/100</f>
        <v>1.5347</v>
      </c>
      <c r="L31" s="49">
        <f>C31*K31</f>
        <v>15.347</v>
      </c>
      <c r="M31" s="7"/>
      <c r="N31">
        <v>5</v>
      </c>
      <c r="O31">
        <v>3</v>
      </c>
    </row>
    <row r="32" spans="1:12" ht="12.75">
      <c r="A32" s="1"/>
      <c r="B32" s="1"/>
      <c r="C32" s="1"/>
      <c r="D32" s="1"/>
      <c r="E32" s="1"/>
      <c r="F32" s="11">
        <f>SUM(F28:F31)</f>
        <v>25747.013000000003</v>
      </c>
      <c r="G32" s="1"/>
      <c r="H32" s="11">
        <f>SUM(H28:H30)</f>
        <v>29591.929949999998</v>
      </c>
      <c r="I32" s="1"/>
      <c r="J32" s="11">
        <f>SUM(J28:J31)</f>
        <v>27034.36365</v>
      </c>
      <c r="K32" s="1"/>
      <c r="L32" s="11">
        <f>SUM(L28:L31)</f>
        <v>26519.423390000004</v>
      </c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2" ht="13.5" thickBot="1">
      <c r="A34" s="32"/>
      <c r="B34" s="33" t="s">
        <v>30</v>
      </c>
      <c r="C34" s="34"/>
      <c r="D34" s="34"/>
      <c r="E34" s="34"/>
      <c r="F34" s="35">
        <f>F13+F24+F32</f>
        <v>628242.8714165201</v>
      </c>
      <c r="G34" s="34"/>
      <c r="H34" s="35">
        <f>H13+H24+H32</f>
        <v>721729.4246289982</v>
      </c>
      <c r="I34" s="34"/>
      <c r="J34" s="35">
        <f>J13+J24+J32</f>
        <v>658653.600237346</v>
      </c>
      <c r="K34" s="36"/>
      <c r="L34" s="52">
        <f>L13+L24+L32</f>
        <v>646088.7428090157</v>
      </c>
    </row>
    <row r="37" spans="1:3" ht="12.75">
      <c r="A37" s="50" t="s">
        <v>42</v>
      </c>
      <c r="B37" s="50"/>
      <c r="C37" t="s">
        <v>43</v>
      </c>
    </row>
    <row r="38" ht="12.75">
      <c r="C38" t="s">
        <v>44</v>
      </c>
    </row>
    <row r="39" spans="1:3" ht="12.75">
      <c r="A39" s="50" t="s">
        <v>45</v>
      </c>
      <c r="C39" t="s">
        <v>48</v>
      </c>
    </row>
    <row r="40" spans="1:3" ht="12.75">
      <c r="A40" s="50" t="s">
        <v>46</v>
      </c>
      <c r="C40" t="s">
        <v>51</v>
      </c>
    </row>
    <row r="42" spans="1:3" ht="12.75">
      <c r="A42" s="50" t="s">
        <v>47</v>
      </c>
      <c r="C42" t="s">
        <v>49</v>
      </c>
    </row>
    <row r="43" ht="12.75">
      <c r="C43" t="s">
        <v>55</v>
      </c>
    </row>
    <row r="44" ht="12.75">
      <c r="C44" t="s">
        <v>56</v>
      </c>
    </row>
    <row r="45" ht="12.75">
      <c r="C45" t="s">
        <v>57</v>
      </c>
    </row>
    <row r="46" spans="1:3" ht="12.75">
      <c r="A46" s="50" t="s">
        <v>50</v>
      </c>
      <c r="C46" t="s">
        <v>52</v>
      </c>
    </row>
  </sheetData>
  <sheetProtection/>
  <mergeCells count="11">
    <mergeCell ref="E1:F1"/>
    <mergeCell ref="K2:L2"/>
    <mergeCell ref="K15:L15"/>
    <mergeCell ref="K27:L27"/>
    <mergeCell ref="G1:L1"/>
    <mergeCell ref="G27:H27"/>
    <mergeCell ref="I27:J27"/>
    <mergeCell ref="G2:H2"/>
    <mergeCell ref="I2:J2"/>
    <mergeCell ref="G15:H15"/>
    <mergeCell ref="I15:J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Zlaté Moravce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kordosova</dc:creator>
  <cp:keywords/>
  <dc:description/>
  <cp:lastModifiedBy>kordosova</cp:lastModifiedBy>
  <cp:lastPrinted>2013-11-05T09:52:23Z</cp:lastPrinted>
  <dcterms:created xsi:type="dcterms:W3CDTF">2012-10-15T06:26:38Z</dcterms:created>
  <dcterms:modified xsi:type="dcterms:W3CDTF">2013-11-05T09:52:46Z</dcterms:modified>
  <cp:category/>
  <cp:version/>
  <cp:contentType/>
  <cp:contentStatus/>
</cp:coreProperties>
</file>